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D:\____\JKPO\Sociálky Skate park\"/>
    </mc:Choice>
  </mc:AlternateContent>
  <xr:revisionPtr revIDLastSave="0" documentId="13_ncr:1_{0C7AC5B0-B629-4DB2-8C68-20A9382A53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Stavební část" sheetId="2" r:id="rId2"/>
    <sheet name="02 - Zdravotně technické ..." sheetId="3" r:id="rId3"/>
    <sheet name="03 - Vytápění" sheetId="4" r:id="rId4"/>
    <sheet name="04 - Vzduchotechnika" sheetId="5" r:id="rId5"/>
    <sheet name="05 - Elektroinstalace" sheetId="6" r:id="rId6"/>
    <sheet name="VON - Vedlejší a ostatní ..." sheetId="7" r:id="rId7"/>
    <sheet name="Pokyny pro vyplnění" sheetId="8" r:id="rId8"/>
  </sheets>
  <definedNames>
    <definedName name="_xlnm._FilterDatabase" localSheetId="1" hidden="1">'01 - Stavební část'!$C$97:$K$990</definedName>
    <definedName name="_xlnm._FilterDatabase" localSheetId="2" hidden="1">'02 - Zdravotně technické ...'!$C$87:$K$262</definedName>
    <definedName name="_xlnm._FilterDatabase" localSheetId="3" hidden="1">'03 - Vytápění'!$C$80:$K$95</definedName>
    <definedName name="_xlnm._FilterDatabase" localSheetId="4" hidden="1">'04 - Vzduchotechnika'!$C$80:$K$113</definedName>
    <definedName name="_xlnm._FilterDatabase" localSheetId="5" hidden="1">'05 - Elektroinstalace'!$C$85:$K$145</definedName>
    <definedName name="_xlnm._FilterDatabase" localSheetId="6" hidden="1">'VON - Vedlejší a ostatní ...'!$C$83:$K$107</definedName>
    <definedName name="_xlnm.Print_Titles" localSheetId="1">'01 - Stavební část'!$97:$97</definedName>
    <definedName name="_xlnm.Print_Titles" localSheetId="2">'02 - Zdravotně technické ...'!$87:$87</definedName>
    <definedName name="_xlnm.Print_Titles" localSheetId="3">'03 - Vytápění'!$80:$80</definedName>
    <definedName name="_xlnm.Print_Titles" localSheetId="4">'04 - Vzduchotechnika'!$80:$80</definedName>
    <definedName name="_xlnm.Print_Titles" localSheetId="5">'05 - Elektroinstalace'!$85:$85</definedName>
    <definedName name="_xlnm.Print_Titles" localSheetId="0">'Rekapitulace stavby'!$52:$52</definedName>
    <definedName name="_xlnm.Print_Titles" localSheetId="6">'VON - Vedlejší a ostatní ...'!$83:$83</definedName>
    <definedName name="_xlnm.Print_Area" localSheetId="1">'01 - Stavební část'!$C$4:$J$39,'01 - Stavební část'!$C$45:$J$79,'01 - Stavební část'!$C$85:$K$990</definedName>
    <definedName name="_xlnm.Print_Area" localSheetId="2">'02 - Zdravotně technické ...'!$C$4:$J$39,'02 - Zdravotně technické ...'!$C$45:$J$69,'02 - Zdravotně technické ...'!$C$75:$K$262</definedName>
    <definedName name="_xlnm.Print_Area" localSheetId="3">'03 - Vytápění'!$C$4:$J$39,'03 - Vytápění'!$C$45:$J$62,'03 - Vytápění'!$C$68:$K$95</definedName>
    <definedName name="_xlnm.Print_Area" localSheetId="4">'04 - Vzduchotechnika'!$C$4:$J$39,'04 - Vzduchotechnika'!$C$45:$J$62,'04 - Vzduchotechnika'!$C$68:$K$113</definedName>
    <definedName name="_xlnm.Print_Area" localSheetId="5">'05 - Elektroinstalace'!$C$4:$J$39,'05 - Elektroinstalace'!$C$45:$J$67,'05 - Elektroinstalace'!$C$73:$K$145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6">'VON - Vedlejší a ostatní ...'!$C$4:$J$39,'VON - Vedlejší a ostatní ...'!$C$45:$J$65,'VON - Vedlejší a ostatní ...'!$C$71:$K$107</definedName>
  </definedNames>
  <calcPr calcId="191029"/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 s="1"/>
  <c r="BI107" i="7"/>
  <c r="BH107" i="7"/>
  <c r="BG107" i="7"/>
  <c r="BF107" i="7"/>
  <c r="T107" i="7"/>
  <c r="R107" i="7"/>
  <c r="P107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1" i="7"/>
  <c r="BH91" i="7"/>
  <c r="BG91" i="7"/>
  <c r="BF91" i="7"/>
  <c r="T91" i="7"/>
  <c r="T90" i="7"/>
  <c r="R91" i="7"/>
  <c r="R90" i="7"/>
  <c r="P91" i="7"/>
  <c r="P90" i="7"/>
  <c r="BI87" i="7"/>
  <c r="BH87" i="7"/>
  <c r="BG87" i="7"/>
  <c r="BF87" i="7"/>
  <c r="T87" i="7"/>
  <c r="T86" i="7"/>
  <c r="R87" i="7"/>
  <c r="R86" i="7"/>
  <c r="P87" i="7"/>
  <c r="P86" i="7"/>
  <c r="J80" i="7"/>
  <c r="F80" i="7"/>
  <c r="F78" i="7"/>
  <c r="E76" i="7"/>
  <c r="J54" i="7"/>
  <c r="F54" i="7"/>
  <c r="F52" i="7"/>
  <c r="E50" i="7"/>
  <c r="J24" i="7"/>
  <c r="E24" i="7"/>
  <c r="J81" i="7" s="1"/>
  <c r="J23" i="7"/>
  <c r="J18" i="7"/>
  <c r="E18" i="7"/>
  <c r="F55" i="7" s="1"/>
  <c r="J17" i="7"/>
  <c r="J12" i="7"/>
  <c r="J78" i="7"/>
  <c r="E7" i="7"/>
  <c r="E74" i="7"/>
  <c r="J37" i="6"/>
  <c r="J36" i="6"/>
  <c r="AY59" i="1" s="1"/>
  <c r="J35" i="6"/>
  <c r="AX59" i="1" s="1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8" i="6"/>
  <c r="BH108" i="6"/>
  <c r="BG108" i="6"/>
  <c r="BF108" i="6"/>
  <c r="T108" i="6"/>
  <c r="R108" i="6"/>
  <c r="P108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BI88" i="6"/>
  <c r="BH88" i="6"/>
  <c r="BG88" i="6"/>
  <c r="BF88" i="6"/>
  <c r="T88" i="6"/>
  <c r="T87" i="6"/>
  <c r="R88" i="6"/>
  <c r="R87" i="6"/>
  <c r="P88" i="6"/>
  <c r="P87" i="6"/>
  <c r="J82" i="6"/>
  <c r="F82" i="6"/>
  <c r="F80" i="6"/>
  <c r="E78" i="6"/>
  <c r="J54" i="6"/>
  <c r="F54" i="6"/>
  <c r="F52" i="6"/>
  <c r="E50" i="6"/>
  <c r="J24" i="6"/>
  <c r="E24" i="6"/>
  <c r="J83" i="6" s="1"/>
  <c r="J23" i="6"/>
  <c r="J18" i="6"/>
  <c r="E18" i="6"/>
  <c r="F55" i="6" s="1"/>
  <c r="J17" i="6"/>
  <c r="J12" i="6"/>
  <c r="J80" i="6"/>
  <c r="E7" i="6"/>
  <c r="E48" i="6"/>
  <c r="J37" i="5"/>
  <c r="J36" i="5"/>
  <c r="AY58" i="1" s="1"/>
  <c r="J35" i="5"/>
  <c r="AX58" i="1" s="1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4" i="5"/>
  <c r="BH84" i="5"/>
  <c r="BG84" i="5"/>
  <c r="BF84" i="5"/>
  <c r="T84" i="5"/>
  <c r="R84" i="5"/>
  <c r="P84" i="5"/>
  <c r="J77" i="5"/>
  <c r="F77" i="5"/>
  <c r="F75" i="5"/>
  <c r="E73" i="5"/>
  <c r="J54" i="5"/>
  <c r="F54" i="5"/>
  <c r="F52" i="5"/>
  <c r="E50" i="5"/>
  <c r="J24" i="5"/>
  <c r="E24" i="5"/>
  <c r="J55" i="5"/>
  <c r="J23" i="5"/>
  <c r="J18" i="5"/>
  <c r="E18" i="5"/>
  <c r="F55" i="5"/>
  <c r="J17" i="5"/>
  <c r="J12" i="5"/>
  <c r="J52" i="5"/>
  <c r="E7" i="5"/>
  <c r="E48" i="5" s="1"/>
  <c r="J37" i="4"/>
  <c r="J36" i="4"/>
  <c r="AY57" i="1"/>
  <c r="J35" i="4"/>
  <c r="AX57" i="1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4" i="4"/>
  <c r="BH84" i="4"/>
  <c r="BG84" i="4"/>
  <c r="BF84" i="4"/>
  <c r="T84" i="4"/>
  <c r="R84" i="4"/>
  <c r="P84" i="4"/>
  <c r="J77" i="4"/>
  <c r="F77" i="4"/>
  <c r="F75" i="4"/>
  <c r="E73" i="4"/>
  <c r="J54" i="4"/>
  <c r="F54" i="4"/>
  <c r="F52" i="4"/>
  <c r="E50" i="4"/>
  <c r="J24" i="4"/>
  <c r="E24" i="4"/>
  <c r="J55" i="4" s="1"/>
  <c r="J23" i="4"/>
  <c r="J18" i="4"/>
  <c r="E18" i="4"/>
  <c r="F78" i="4" s="1"/>
  <c r="J17" i="4"/>
  <c r="J12" i="4"/>
  <c r="J75" i="4"/>
  <c r="E7" i="4"/>
  <c r="E71" i="4"/>
  <c r="J37" i="3"/>
  <c r="J36" i="3"/>
  <c r="AY56" i="1" s="1"/>
  <c r="J35" i="3"/>
  <c r="AX56" i="1" s="1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37" i="3"/>
  <c r="BH237" i="3"/>
  <c r="BG237" i="3"/>
  <c r="BF237" i="3"/>
  <c r="T237" i="3"/>
  <c r="R237" i="3"/>
  <c r="P237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3" i="3"/>
  <c r="BH213" i="3"/>
  <c r="BG213" i="3"/>
  <c r="BF213" i="3"/>
  <c r="T213" i="3"/>
  <c r="R213" i="3"/>
  <c r="P213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20" i="3"/>
  <c r="BH120" i="3"/>
  <c r="BG120" i="3"/>
  <c r="BF120" i="3"/>
  <c r="T120" i="3"/>
  <c r="T119" i="3"/>
  <c r="R120" i="3"/>
  <c r="R119" i="3"/>
  <c r="P120" i="3"/>
  <c r="P119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2" i="3"/>
  <c r="BH102" i="3"/>
  <c r="BG102" i="3"/>
  <c r="BF102" i="3"/>
  <c r="T102" i="3"/>
  <c r="R102" i="3"/>
  <c r="P102" i="3"/>
  <c r="BI97" i="3"/>
  <c r="BH97" i="3"/>
  <c r="BG97" i="3"/>
  <c r="BF97" i="3"/>
  <c r="T97" i="3"/>
  <c r="R97" i="3"/>
  <c r="P97" i="3"/>
  <c r="BI91" i="3"/>
  <c r="BH91" i="3"/>
  <c r="BG91" i="3"/>
  <c r="BF91" i="3"/>
  <c r="T91" i="3"/>
  <c r="T90" i="3" s="1"/>
  <c r="R91" i="3"/>
  <c r="R90" i="3" s="1"/>
  <c r="P91" i="3"/>
  <c r="P90" i="3"/>
  <c r="J84" i="3"/>
  <c r="F84" i="3"/>
  <c r="F82" i="3"/>
  <c r="E80" i="3"/>
  <c r="J54" i="3"/>
  <c r="F54" i="3"/>
  <c r="F52" i="3"/>
  <c r="E50" i="3"/>
  <c r="J24" i="3"/>
  <c r="E24" i="3"/>
  <c r="J55" i="3" s="1"/>
  <c r="J23" i="3"/>
  <c r="J18" i="3"/>
  <c r="E18" i="3"/>
  <c r="F55" i="3"/>
  <c r="J17" i="3"/>
  <c r="J12" i="3"/>
  <c r="J52" i="3" s="1"/>
  <c r="E7" i="3"/>
  <c r="E48" i="3" s="1"/>
  <c r="J37" i="2"/>
  <c r="J36" i="2"/>
  <c r="AY55" i="1"/>
  <c r="J35" i="2"/>
  <c r="AX55" i="1"/>
  <c r="BI989" i="2"/>
  <c r="BH989" i="2"/>
  <c r="BG989" i="2"/>
  <c r="BF989" i="2"/>
  <c r="T989" i="2"/>
  <c r="R989" i="2"/>
  <c r="P989" i="2"/>
  <c r="BI962" i="2"/>
  <c r="BH962" i="2"/>
  <c r="BG962" i="2"/>
  <c r="BF962" i="2"/>
  <c r="T962" i="2"/>
  <c r="R962" i="2"/>
  <c r="P962" i="2"/>
  <c r="BI960" i="2"/>
  <c r="BH960" i="2"/>
  <c r="BG960" i="2"/>
  <c r="BF960" i="2"/>
  <c r="T960" i="2"/>
  <c r="R960" i="2"/>
  <c r="P960" i="2"/>
  <c r="BI954" i="2"/>
  <c r="BH954" i="2"/>
  <c r="BG954" i="2"/>
  <c r="BF954" i="2"/>
  <c r="T954" i="2"/>
  <c r="R954" i="2"/>
  <c r="P954" i="2"/>
  <c r="BI947" i="2"/>
  <c r="BH947" i="2"/>
  <c r="BG947" i="2"/>
  <c r="BF947" i="2"/>
  <c r="T947" i="2"/>
  <c r="T946" i="2" s="1"/>
  <c r="R947" i="2"/>
  <c r="R946" i="2"/>
  <c r="P947" i="2"/>
  <c r="P946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37" i="2"/>
  <c r="BH937" i="2"/>
  <c r="BG937" i="2"/>
  <c r="BF937" i="2"/>
  <c r="T937" i="2"/>
  <c r="R937" i="2"/>
  <c r="P937" i="2"/>
  <c r="BI908" i="2"/>
  <c r="BH908" i="2"/>
  <c r="BG908" i="2"/>
  <c r="BF908" i="2"/>
  <c r="T908" i="2"/>
  <c r="R908" i="2"/>
  <c r="P908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797" i="2"/>
  <c r="BH797" i="2"/>
  <c r="BG797" i="2"/>
  <c r="BF797" i="2"/>
  <c r="T797" i="2"/>
  <c r="R797" i="2"/>
  <c r="P797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56" i="2"/>
  <c r="BH756" i="2"/>
  <c r="BG756" i="2"/>
  <c r="BF756" i="2"/>
  <c r="T756" i="2"/>
  <c r="R756" i="2"/>
  <c r="P756" i="2"/>
  <c r="BI729" i="2"/>
  <c r="BH729" i="2"/>
  <c r="BG729" i="2"/>
  <c r="BF729" i="2"/>
  <c r="T729" i="2"/>
  <c r="R729" i="2"/>
  <c r="P729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23" i="2"/>
  <c r="BH723" i="2"/>
  <c r="BG723" i="2"/>
  <c r="BF723" i="2"/>
  <c r="T723" i="2"/>
  <c r="R723" i="2"/>
  <c r="P723" i="2"/>
  <c r="BI720" i="2"/>
  <c r="BH720" i="2"/>
  <c r="BG720" i="2"/>
  <c r="BF720" i="2"/>
  <c r="T720" i="2"/>
  <c r="R720" i="2"/>
  <c r="P720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07" i="2"/>
  <c r="BH707" i="2"/>
  <c r="BG707" i="2"/>
  <c r="BF707" i="2"/>
  <c r="T707" i="2"/>
  <c r="R707" i="2"/>
  <c r="P707" i="2"/>
  <c r="BI706" i="2"/>
  <c r="BH706" i="2"/>
  <c r="BG706" i="2"/>
  <c r="BF706" i="2"/>
  <c r="T706" i="2"/>
  <c r="R706" i="2"/>
  <c r="P706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3" i="2"/>
  <c r="BH693" i="2"/>
  <c r="BG693" i="2"/>
  <c r="BF693" i="2"/>
  <c r="T693" i="2"/>
  <c r="R693" i="2"/>
  <c r="P693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R688" i="2"/>
  <c r="P688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54" i="2"/>
  <c r="BH654" i="2"/>
  <c r="BG654" i="2"/>
  <c r="BF654" i="2"/>
  <c r="T654" i="2"/>
  <c r="R654" i="2"/>
  <c r="P654" i="2"/>
  <c r="BI652" i="2"/>
  <c r="BH652" i="2"/>
  <c r="BG652" i="2"/>
  <c r="BF652" i="2"/>
  <c r="T652" i="2"/>
  <c r="R652" i="2"/>
  <c r="P652" i="2"/>
  <c r="BI628" i="2"/>
  <c r="BH628" i="2"/>
  <c r="BG628" i="2"/>
  <c r="BF628" i="2"/>
  <c r="T628" i="2"/>
  <c r="R628" i="2"/>
  <c r="P628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5" i="2"/>
  <c r="BH615" i="2"/>
  <c r="BG615" i="2"/>
  <c r="BF615" i="2"/>
  <c r="T615" i="2"/>
  <c r="R615" i="2"/>
  <c r="P615" i="2"/>
  <c r="BI612" i="2"/>
  <c r="BH612" i="2"/>
  <c r="BG612" i="2"/>
  <c r="BF612" i="2"/>
  <c r="T612" i="2"/>
  <c r="R612" i="2"/>
  <c r="P612" i="2"/>
  <c r="BI607" i="2"/>
  <c r="BH607" i="2"/>
  <c r="BG607" i="2"/>
  <c r="BF607" i="2"/>
  <c r="T607" i="2"/>
  <c r="R607" i="2"/>
  <c r="P607" i="2"/>
  <c r="BI602" i="2"/>
  <c r="BH602" i="2"/>
  <c r="BG602" i="2"/>
  <c r="BF602" i="2"/>
  <c r="T602" i="2"/>
  <c r="R602" i="2"/>
  <c r="P602" i="2"/>
  <c r="BI597" i="2"/>
  <c r="BH597" i="2"/>
  <c r="BG597" i="2"/>
  <c r="BF597" i="2"/>
  <c r="T597" i="2"/>
  <c r="R597" i="2"/>
  <c r="P597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19" i="2"/>
  <c r="BH519" i="2"/>
  <c r="BG519" i="2"/>
  <c r="BF519" i="2"/>
  <c r="T519" i="2"/>
  <c r="R519" i="2"/>
  <c r="P519" i="2"/>
  <c r="BI515" i="2"/>
  <c r="BH515" i="2"/>
  <c r="BG515" i="2"/>
  <c r="BF515" i="2"/>
  <c r="T515" i="2"/>
  <c r="T514" i="2" s="1"/>
  <c r="R515" i="2"/>
  <c r="R514" i="2" s="1"/>
  <c r="P515" i="2"/>
  <c r="P514" i="2"/>
  <c r="BI512" i="2"/>
  <c r="BH512" i="2"/>
  <c r="BG512" i="2"/>
  <c r="BF512" i="2"/>
  <c r="T512" i="2"/>
  <c r="R512" i="2"/>
  <c r="P512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493" i="2"/>
  <c r="BH493" i="2"/>
  <c r="BG493" i="2"/>
  <c r="BF493" i="2"/>
  <c r="T493" i="2"/>
  <c r="R493" i="2"/>
  <c r="P493" i="2"/>
  <c r="BI471" i="2"/>
  <c r="BH471" i="2"/>
  <c r="BG471" i="2"/>
  <c r="BF471" i="2"/>
  <c r="T471" i="2"/>
  <c r="R471" i="2"/>
  <c r="P471" i="2"/>
  <c r="BI465" i="2"/>
  <c r="BH465" i="2"/>
  <c r="BG465" i="2"/>
  <c r="BF465" i="2"/>
  <c r="T465" i="2"/>
  <c r="R465" i="2"/>
  <c r="P465" i="2"/>
  <c r="BI459" i="2"/>
  <c r="BH459" i="2"/>
  <c r="BG459" i="2"/>
  <c r="BF459" i="2"/>
  <c r="T459" i="2"/>
  <c r="R459" i="2"/>
  <c r="P459" i="2"/>
  <c r="BI453" i="2"/>
  <c r="BH453" i="2"/>
  <c r="BG453" i="2"/>
  <c r="BF453" i="2"/>
  <c r="T453" i="2"/>
  <c r="R453" i="2"/>
  <c r="P453" i="2"/>
  <c r="BI448" i="2"/>
  <c r="BH448" i="2"/>
  <c r="BG448" i="2"/>
  <c r="BF448" i="2"/>
  <c r="T448" i="2"/>
  <c r="R448" i="2"/>
  <c r="P448" i="2"/>
  <c r="BI443" i="2"/>
  <c r="BH443" i="2"/>
  <c r="BG443" i="2"/>
  <c r="BF443" i="2"/>
  <c r="T443" i="2"/>
  <c r="R443" i="2"/>
  <c r="P443" i="2"/>
  <c r="BI438" i="2"/>
  <c r="BH438" i="2"/>
  <c r="BG438" i="2"/>
  <c r="BF438" i="2"/>
  <c r="T438" i="2"/>
  <c r="R438" i="2"/>
  <c r="P438" i="2"/>
  <c r="BI432" i="2"/>
  <c r="BH432" i="2"/>
  <c r="BG432" i="2"/>
  <c r="BF432" i="2"/>
  <c r="T432" i="2"/>
  <c r="R432" i="2"/>
  <c r="P432" i="2"/>
  <c r="BI409" i="2"/>
  <c r="BH409" i="2"/>
  <c r="BG409" i="2"/>
  <c r="BF409" i="2"/>
  <c r="T409" i="2"/>
  <c r="R409" i="2"/>
  <c r="P409" i="2"/>
  <c r="BI403" i="2"/>
  <c r="BH403" i="2"/>
  <c r="BG403" i="2"/>
  <c r="BF403" i="2"/>
  <c r="T403" i="2"/>
  <c r="R403" i="2"/>
  <c r="P403" i="2"/>
  <c r="BI398" i="2"/>
  <c r="BH398" i="2"/>
  <c r="BG398" i="2"/>
  <c r="BF398" i="2"/>
  <c r="T398" i="2"/>
  <c r="R398" i="2"/>
  <c r="P398" i="2"/>
  <c r="BI392" i="2"/>
  <c r="BH392" i="2"/>
  <c r="BG392" i="2"/>
  <c r="BF392" i="2"/>
  <c r="T392" i="2"/>
  <c r="R392" i="2"/>
  <c r="P392" i="2"/>
  <c r="BI386" i="2"/>
  <c r="BH386" i="2"/>
  <c r="BG386" i="2"/>
  <c r="BF386" i="2"/>
  <c r="T386" i="2"/>
  <c r="R386" i="2"/>
  <c r="P386" i="2"/>
  <c r="BI380" i="2"/>
  <c r="BH380" i="2"/>
  <c r="BG380" i="2"/>
  <c r="BF380" i="2"/>
  <c r="T380" i="2"/>
  <c r="R380" i="2"/>
  <c r="P380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67" i="2"/>
  <c r="BH367" i="2"/>
  <c r="BG367" i="2"/>
  <c r="BF367" i="2"/>
  <c r="T367" i="2"/>
  <c r="R367" i="2"/>
  <c r="P367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3" i="2"/>
  <c r="BH323" i="2"/>
  <c r="BG323" i="2"/>
  <c r="BF323" i="2"/>
  <c r="T323" i="2"/>
  <c r="R323" i="2"/>
  <c r="P323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191" i="2"/>
  <c r="BH191" i="2"/>
  <c r="BG191" i="2"/>
  <c r="BF191" i="2"/>
  <c r="T191" i="2"/>
  <c r="R191" i="2"/>
  <c r="P191" i="2"/>
  <c r="BI184" i="2"/>
  <c r="BH184" i="2"/>
  <c r="BG184" i="2"/>
  <c r="BF184" i="2"/>
  <c r="T184" i="2"/>
  <c r="R184" i="2"/>
  <c r="P184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1" i="2"/>
  <c r="BH101" i="2"/>
  <c r="BG101" i="2"/>
  <c r="BF101" i="2"/>
  <c r="T101" i="2"/>
  <c r="R101" i="2"/>
  <c r="P101" i="2"/>
  <c r="J94" i="2"/>
  <c r="F94" i="2"/>
  <c r="F92" i="2"/>
  <c r="E90" i="2"/>
  <c r="J54" i="2"/>
  <c r="F54" i="2"/>
  <c r="F52" i="2"/>
  <c r="E50" i="2"/>
  <c r="J24" i="2"/>
  <c r="E24" i="2"/>
  <c r="J95" i="2"/>
  <c r="J23" i="2"/>
  <c r="J18" i="2"/>
  <c r="E18" i="2"/>
  <c r="F95" i="2"/>
  <c r="J17" i="2"/>
  <c r="J12" i="2"/>
  <c r="J92" i="2"/>
  <c r="E7" i="2"/>
  <c r="E88" i="2" s="1"/>
  <c r="L50" i="1"/>
  <c r="AM50" i="1"/>
  <c r="AM49" i="1"/>
  <c r="L49" i="1"/>
  <c r="AM47" i="1"/>
  <c r="L47" i="1"/>
  <c r="L45" i="1"/>
  <c r="L44" i="1"/>
  <c r="BK202" i="3"/>
  <c r="J213" i="3"/>
  <c r="BK186" i="3"/>
  <c r="BK134" i="3"/>
  <c r="J91" i="3"/>
  <c r="J228" i="3"/>
  <c r="J163" i="3"/>
  <c r="J208" i="3"/>
  <c r="J166" i="3"/>
  <c r="J149" i="3"/>
  <c r="BK190" i="3"/>
  <c r="BK196" i="3"/>
  <c r="BK149" i="3"/>
  <c r="J258" i="3"/>
  <c r="BK129" i="3"/>
  <c r="J94" i="4"/>
  <c r="BK96" i="5"/>
  <c r="J95" i="5"/>
  <c r="BK90" i="5"/>
  <c r="BK142" i="6"/>
  <c r="J103" i="6"/>
  <c r="BK141" i="6"/>
  <c r="BK94" i="6"/>
  <c r="BK117" i="6"/>
  <c r="BK98" i="6"/>
  <c r="J128" i="6"/>
  <c r="J91" i="7"/>
  <c r="J960" i="2"/>
  <c r="BK908" i="2"/>
  <c r="J856" i="2"/>
  <c r="J768" i="2"/>
  <c r="BK726" i="2"/>
  <c r="J713" i="2"/>
  <c r="J693" i="2"/>
  <c r="J654" i="2"/>
  <c r="J508" i="2"/>
  <c r="BK403" i="2"/>
  <c r="J374" i="2"/>
  <c r="BK280" i="2"/>
  <c r="BK235" i="2"/>
  <c r="BK166" i="2"/>
  <c r="J140" i="2"/>
  <c r="J124" i="2"/>
  <c r="BK205" i="3"/>
  <c r="J157" i="3"/>
  <c r="J245" i="3"/>
  <c r="J171" i="3"/>
  <c r="J219" i="3"/>
  <c r="BK161" i="3"/>
  <c r="J161" i="3"/>
  <c r="J129" i="3"/>
  <c r="BK253" i="3"/>
  <c r="J90" i="4"/>
  <c r="BK102" i="5"/>
  <c r="J101" i="5"/>
  <c r="BK132" i="6"/>
  <c r="BK102" i="6"/>
  <c r="BK129" i="6"/>
  <c r="BK989" i="2"/>
  <c r="BK770" i="2"/>
  <c r="J715" i="2"/>
  <c r="BK612" i="2"/>
  <c r="J526" i="2"/>
  <c r="BK438" i="2"/>
  <c r="BK367" i="2"/>
  <c r="J240" i="2"/>
  <c r="F37" i="2"/>
  <c r="BK594" i="2"/>
  <c r="BK519" i="2"/>
  <c r="J459" i="2"/>
  <c r="J372" i="2"/>
  <c r="J264" i="2"/>
  <c r="BK177" i="2"/>
  <c r="J128" i="2"/>
  <c r="F35" i="2"/>
  <c r="J88" i="6"/>
  <c r="BK947" i="2"/>
  <c r="BK764" i="2"/>
  <c r="BK683" i="2"/>
  <c r="J564" i="2"/>
  <c r="BK453" i="2"/>
  <c r="J290" i="2"/>
  <c r="J145" i="2"/>
  <c r="BK145" i="6"/>
  <c r="BK107" i="7"/>
  <c r="J894" i="2"/>
  <c r="BK698" i="2"/>
  <c r="J597" i="2"/>
  <c r="J512" i="2"/>
  <c r="BK372" i="2"/>
  <c r="J274" i="2"/>
  <c r="J172" i="2"/>
  <c r="F34" i="2"/>
  <c r="J947" i="2"/>
  <c r="BK861" i="2"/>
  <c r="J825" i="2"/>
  <c r="J756" i="2"/>
  <c r="J701" i="2"/>
  <c r="J680" i="2"/>
  <c r="J621" i="2"/>
  <c r="J586" i="2"/>
  <c r="J557" i="2"/>
  <c r="BK512" i="2"/>
  <c r="J443" i="2"/>
  <c r="J392" i="2"/>
  <c r="J284" i="2"/>
  <c r="BK246" i="2"/>
  <c r="BK140" i="2"/>
  <c r="BK115" i="2"/>
  <c r="J143" i="6"/>
  <c r="J122" i="6"/>
  <c r="J142" i="6"/>
  <c r="BK98" i="7"/>
  <c r="F36" i="2"/>
  <c r="BK90" i="4"/>
  <c r="J96" i="5"/>
  <c r="J110" i="6"/>
  <c r="BK143" i="6"/>
  <c r="J87" i="7"/>
  <c r="BK856" i="2"/>
  <c r="J726" i="2"/>
  <c r="J678" i="2"/>
  <c r="BK581" i="2"/>
  <c r="J471" i="2"/>
  <c r="BK274" i="2"/>
  <c r="BK128" i="2"/>
  <c r="BK108" i="6"/>
  <c r="BK960" i="2"/>
  <c r="BK797" i="2"/>
  <c r="J690" i="2"/>
  <c r="J579" i="2"/>
  <c r="BK448" i="2"/>
  <c r="BK332" i="2"/>
  <c r="J191" i="2"/>
  <c r="J114" i="6"/>
  <c r="BK135" i="6"/>
  <c r="J107" i="7"/>
  <c r="J821" i="2"/>
  <c r="J720" i="2"/>
  <c r="BK678" i="2"/>
  <c r="BK583" i="2"/>
  <c r="BK459" i="2"/>
  <c r="J367" i="2"/>
  <c r="J230" i="2"/>
  <c r="J34" i="2"/>
  <c r="BK251" i="2"/>
  <c r="J253" i="3"/>
  <c r="BK113" i="3"/>
  <c r="J259" i="3"/>
  <c r="BK102" i="3"/>
  <c r="BK171" i="3"/>
  <c r="J237" i="3"/>
  <c r="J153" i="3"/>
  <c r="BK219" i="3"/>
  <c r="BK94" i="4"/>
  <c r="J110" i="5"/>
  <c r="BK138" i="6"/>
  <c r="J108" i="6"/>
  <c r="BK942" i="2"/>
  <c r="J823" i="2"/>
  <c r="BK693" i="2"/>
  <c r="J592" i="2"/>
  <c r="J506" i="2"/>
  <c r="J332" i="2"/>
  <c r="J184" i="2"/>
  <c r="BK128" i="6"/>
  <c r="J954" i="2"/>
  <c r="BK716" i="2"/>
  <c r="BK654" i="2"/>
  <c r="BK568" i="2"/>
  <c r="BK465" i="2"/>
  <c r="J295" i="2"/>
  <c r="BK230" i="2"/>
  <c r="J111" i="2"/>
  <c r="J119" i="6"/>
  <c r="AS54" i="1"/>
  <c r="BK577" i="2"/>
  <c r="BK506" i="2"/>
  <c r="J398" i="2"/>
  <c r="BK269" i="2"/>
  <c r="J166" i="2"/>
  <c r="J107" i="2"/>
  <c r="BK116" i="6"/>
  <c r="J117" i="6"/>
  <c r="J962" i="2"/>
  <c r="BK894" i="2"/>
  <c r="BK729" i="2"/>
  <c r="J698" i="2"/>
  <c r="BK652" i="2"/>
  <c r="J583" i="2"/>
  <c r="BK508" i="2"/>
  <c r="BK392" i="2"/>
  <c r="J246" i="2"/>
  <c r="BK245" i="3"/>
  <c r="J117" i="3"/>
  <c r="BK237" i="3"/>
  <c r="BK259" i="3"/>
  <c r="J134" i="3"/>
  <c r="J203" i="3"/>
  <c r="BK176" i="3"/>
  <c r="J261" i="3"/>
  <c r="J159" i="3"/>
  <c r="BK84" i="4"/>
  <c r="J89" i="5"/>
  <c r="J135" i="6"/>
  <c r="BK118" i="6"/>
  <c r="J98" i="6"/>
  <c r="J141" i="6"/>
  <c r="BK100" i="6"/>
  <c r="BK198" i="3"/>
  <c r="J139" i="3"/>
  <c r="J84" i="5"/>
  <c r="BK112" i="5"/>
  <c r="BK90" i="6"/>
  <c r="J129" i="6"/>
  <c r="BK104" i="7"/>
  <c r="J892" i="2"/>
  <c r="J723" i="2"/>
  <c r="J628" i="2"/>
  <c r="J577" i="2"/>
  <c r="J403" i="2"/>
  <c r="J257" i="2"/>
  <c r="BK111" i="2"/>
  <c r="BK103" i="6"/>
  <c r="BK898" i="2"/>
  <c r="J766" i="2"/>
  <c r="BK628" i="2"/>
  <c r="J559" i="2"/>
  <c r="BK432" i="2"/>
  <c r="J251" i="2"/>
  <c r="J120" i="2"/>
  <c r="J124" i="6"/>
  <c r="J112" i="6"/>
  <c r="J937" i="2"/>
  <c r="J764" i="2"/>
  <c r="BK701" i="2"/>
  <c r="J623" i="2"/>
  <c r="BK564" i="2"/>
  <c r="J432" i="2"/>
  <c r="BK323" i="2"/>
  <c r="BK240" i="2"/>
  <c r="BK124" i="2"/>
  <c r="J104" i="6"/>
  <c r="BK91" i="7"/>
  <c r="J908" i="2"/>
  <c r="BK823" i="2"/>
  <c r="J716" i="2"/>
  <c r="J688" i="2"/>
  <c r="BK597" i="2"/>
  <c r="BK559" i="2"/>
  <c r="J465" i="2"/>
  <c r="BK374" i="2"/>
  <c r="BK282" i="2"/>
  <c r="BK191" i="2"/>
  <c r="J198" i="3"/>
  <c r="J243" i="3"/>
  <c r="BK107" i="3"/>
  <c r="J107" i="3"/>
  <c r="BK159" i="3"/>
  <c r="BK228" i="3"/>
  <c r="BK223" i="3"/>
  <c r="J186" i="3"/>
  <c r="J144" i="3"/>
  <c r="J92" i="4"/>
  <c r="BK126" i="6"/>
  <c r="J118" i="6"/>
  <c r="J90" i="6"/>
  <c r="BK114" i="6"/>
  <c r="BK113" i="6"/>
  <c r="BK962" i="2"/>
  <c r="BK937" i="2"/>
  <c r="J898" i="2"/>
  <c r="J858" i="2"/>
  <c r="J770" i="2"/>
  <c r="BK723" i="2"/>
  <c r="BK715" i="2"/>
  <c r="J712" i="2"/>
  <c r="BK688" i="2"/>
  <c r="J652" i="2"/>
  <c r="BK607" i="2"/>
  <c r="BK579" i="2"/>
  <c r="J568" i="2"/>
  <c r="BK471" i="2"/>
  <c r="J409" i="2"/>
  <c r="J323" i="2"/>
  <c r="J280" i="2"/>
  <c r="J235" i="2"/>
  <c r="J161" i="2"/>
  <c r="J133" i="2"/>
  <c r="BK107" i="2"/>
  <c r="BK119" i="6"/>
  <c r="J92" i="6"/>
  <c r="J100" i="6"/>
  <c r="BK122" i="6"/>
  <c r="J113" i="6"/>
  <c r="J102" i="7"/>
  <c r="BK95" i="7"/>
  <c r="J251" i="3"/>
  <c r="J190" i="3"/>
  <c r="J155" i="3"/>
  <c r="J151" i="3"/>
  <c r="BK91" i="3"/>
  <c r="J200" i="3"/>
  <c r="BK181" i="3"/>
  <c r="J109" i="3"/>
  <c r="BK243" i="3"/>
  <c r="J205" i="3"/>
  <c r="BK144" i="3"/>
  <c r="BK188" i="3"/>
  <c r="J97" i="3"/>
  <c r="BK117" i="3"/>
  <c r="BK157" i="3"/>
  <c r="J102" i="3"/>
  <c r="J181" i="3"/>
  <c r="J111" i="3"/>
  <c r="BK92" i="4"/>
  <c r="BK84" i="5"/>
  <c r="J108" i="5"/>
  <c r="J90" i="5"/>
  <c r="J111" i="6"/>
  <c r="BK92" i="6"/>
  <c r="J145" i="6"/>
  <c r="BK133" i="6"/>
  <c r="J116" i="6"/>
  <c r="J137" i="6"/>
  <c r="J120" i="6"/>
  <c r="J98" i="7"/>
  <c r="J989" i="2"/>
  <c r="BK944" i="2"/>
  <c r="BK892" i="2"/>
  <c r="BK821" i="2"/>
  <c r="BK756" i="2"/>
  <c r="BK720" i="2"/>
  <c r="J706" i="2"/>
  <c r="J683" i="2"/>
  <c r="BK623" i="2"/>
  <c r="BK615" i="2"/>
  <c r="BK602" i="2"/>
  <c r="BK592" i="2"/>
  <c r="BK586" i="2"/>
  <c r="J581" i="2"/>
  <c r="J566" i="2"/>
  <c r="BK557" i="2"/>
  <c r="J519" i="2"/>
  <c r="BK493" i="2"/>
  <c r="J453" i="2"/>
  <c r="J438" i="2"/>
  <c r="BK386" i="2"/>
  <c r="BK336" i="2"/>
  <c r="BK290" i="2"/>
  <c r="BK264" i="2"/>
  <c r="BK184" i="2"/>
  <c r="J150" i="2"/>
  <c r="J131" i="2"/>
  <c r="J115" i="2"/>
  <c r="BK101" i="2"/>
  <c r="J196" i="3"/>
  <c r="BK120" i="3"/>
  <c r="BK208" i="3"/>
  <c r="BK139" i="3"/>
  <c r="BK200" i="3"/>
  <c r="BK111" i="3"/>
  <c r="J176" i="3"/>
  <c r="BK261" i="3"/>
  <c r="J113" i="3"/>
  <c r="BK110" i="5"/>
  <c r="J102" i="5"/>
  <c r="J102" i="6"/>
  <c r="BK111" i="6"/>
  <c r="J126" i="6"/>
  <c r="BK896" i="2"/>
  <c r="BK707" i="2"/>
  <c r="J602" i="2"/>
  <c r="J515" i="2"/>
  <c r="BK380" i="2"/>
  <c r="BK161" i="2"/>
  <c r="BK110" i="6"/>
  <c r="J96" i="6"/>
  <c r="J861" i="2"/>
  <c r="J707" i="2"/>
  <c r="J615" i="2"/>
  <c r="J524" i="2"/>
  <c r="BK398" i="2"/>
  <c r="J282" i="2"/>
  <c r="BK131" i="2"/>
  <c r="BK120" i="6"/>
  <c r="J95" i="7"/>
  <c r="J896" i="2"/>
  <c r="BK768" i="2"/>
  <c r="BK690" i="2"/>
  <c r="J607" i="2"/>
  <c r="BK515" i="2"/>
  <c r="J448" i="2"/>
  <c r="BK284" i="2"/>
  <c r="J177" i="2"/>
  <c r="BK133" i="2"/>
  <c r="BK112" i="6"/>
  <c r="BK105" i="6"/>
  <c r="BK954" i="2"/>
  <c r="J797" i="2"/>
  <c r="J724" i="2"/>
  <c r="BK706" i="2"/>
  <c r="BK621" i="2"/>
  <c r="BK590" i="2"/>
  <c r="BK524" i="2"/>
  <c r="BK409" i="2"/>
  <c r="BK295" i="2"/>
  <c r="J259" i="2"/>
  <c r="J101" i="2"/>
  <c r="BK151" i="3"/>
  <c r="BK166" i="3"/>
  <c r="J202" i="3"/>
  <c r="BK213" i="3"/>
  <c r="BK251" i="3"/>
  <c r="J223" i="3"/>
  <c r="BK153" i="3"/>
  <c r="BK160" i="3"/>
  <c r="J232" i="3"/>
  <c r="BK124" i="3"/>
  <c r="J84" i="4"/>
  <c r="BK101" i="5"/>
  <c r="BK95" i="5"/>
  <c r="J133" i="6"/>
  <c r="BK96" i="6"/>
  <c r="J138" i="6"/>
  <c r="J132" i="6"/>
  <c r="BK120" i="2"/>
  <c r="J942" i="2"/>
  <c r="BK724" i="2"/>
  <c r="J590" i="2"/>
  <c r="BK504" i="2"/>
  <c r="J386" i="2"/>
  <c r="BK259" i="2"/>
  <c r="BK150" i="2"/>
  <c r="J94" i="6"/>
  <c r="BK87" i="7"/>
  <c r="BK825" i="2"/>
  <c r="J729" i="2"/>
  <c r="BK713" i="2"/>
  <c r="J594" i="2"/>
  <c r="BK526" i="2"/>
  <c r="J493" i="2"/>
  <c r="J380" i="2"/>
  <c r="BK257" i="2"/>
  <c r="BK145" i="2"/>
  <c r="BK104" i="6"/>
  <c r="BK124" i="6"/>
  <c r="J104" i="7"/>
  <c r="J944" i="2"/>
  <c r="BK858" i="2"/>
  <c r="BK766" i="2"/>
  <c r="BK712" i="2"/>
  <c r="BK680" i="2"/>
  <c r="J612" i="2"/>
  <c r="BK566" i="2"/>
  <c r="J504" i="2"/>
  <c r="BK443" i="2"/>
  <c r="J336" i="2"/>
  <c r="J269" i="2"/>
  <c r="BK172" i="2"/>
  <c r="J160" i="3"/>
  <c r="BK109" i="3"/>
  <c r="BK155" i="3"/>
  <c r="J188" i="3"/>
  <c r="BK203" i="3"/>
  <c r="BK232" i="3"/>
  <c r="J120" i="3"/>
  <c r="BK258" i="3"/>
  <c r="J124" i="3"/>
  <c r="BK163" i="3"/>
  <c r="BK97" i="3"/>
  <c r="J112" i="5"/>
  <c r="BK89" i="5"/>
  <c r="BK108" i="5"/>
  <c r="J105" i="6"/>
  <c r="BK88" i="6"/>
  <c r="BK137" i="6"/>
  <c r="BK102" i="7"/>
  <c r="T190" i="2" l="1"/>
  <c r="T518" i="2"/>
  <c r="R585" i="2"/>
  <c r="R596" i="2"/>
  <c r="T682" i="2"/>
  <c r="P728" i="2"/>
  <c r="R953" i="2"/>
  <c r="P123" i="3"/>
  <c r="BK89" i="6"/>
  <c r="J89" i="6" s="1"/>
  <c r="J61" i="6" s="1"/>
  <c r="T89" i="6"/>
  <c r="BK115" i="6"/>
  <c r="J115" i="6"/>
  <c r="J64" i="6" s="1"/>
  <c r="R131" i="6"/>
  <c r="R100" i="2"/>
  <c r="T139" i="2"/>
  <c r="BK160" i="2"/>
  <c r="J160" i="2" s="1"/>
  <c r="J63" i="2" s="1"/>
  <c r="P373" i="2"/>
  <c r="R503" i="2"/>
  <c r="BK614" i="2"/>
  <c r="J614" i="2" s="1"/>
  <c r="J72" i="2" s="1"/>
  <c r="P692" i="2"/>
  <c r="P860" i="2"/>
  <c r="P96" i="3"/>
  <c r="R123" i="3"/>
  <c r="P165" i="3"/>
  <c r="BK83" i="4"/>
  <c r="BK82" i="4" s="1"/>
  <c r="P83" i="5"/>
  <c r="P82" i="5" s="1"/>
  <c r="P81" i="5" s="1"/>
  <c r="AU58" i="1" s="1"/>
  <c r="P89" i="6"/>
  <c r="BK95" i="6"/>
  <c r="J95" i="6" s="1"/>
  <c r="J62" i="6" s="1"/>
  <c r="P107" i="6"/>
  <c r="T115" i="6"/>
  <c r="P140" i="6"/>
  <c r="T100" i="2"/>
  <c r="R139" i="2"/>
  <c r="R160" i="2"/>
  <c r="R373" i="2"/>
  <c r="P503" i="2"/>
  <c r="P614" i="2"/>
  <c r="BK692" i="2"/>
  <c r="J692" i="2"/>
  <c r="J74" i="2" s="1"/>
  <c r="R860" i="2"/>
  <c r="BK123" i="3"/>
  <c r="J123" i="3"/>
  <c r="J66" i="3" s="1"/>
  <c r="P207" i="3"/>
  <c r="T83" i="4"/>
  <c r="T82" i="4"/>
  <c r="T81" i="4" s="1"/>
  <c r="P100" i="2"/>
  <c r="BK139" i="2"/>
  <c r="J139" i="2" s="1"/>
  <c r="J62" i="2" s="1"/>
  <c r="P160" i="2"/>
  <c r="T373" i="2"/>
  <c r="T503" i="2"/>
  <c r="T614" i="2"/>
  <c r="R728" i="2"/>
  <c r="T953" i="2"/>
  <c r="T96" i="3"/>
  <c r="T89" i="3" s="1"/>
  <c r="T108" i="3"/>
  <c r="T207" i="3"/>
  <c r="BK83" i="5"/>
  <c r="J83" i="5" s="1"/>
  <c r="J61" i="5" s="1"/>
  <c r="R89" i="6"/>
  <c r="BK107" i="6"/>
  <c r="J107" i="6" s="1"/>
  <c r="J63" i="6" s="1"/>
  <c r="P115" i="6"/>
  <c r="T131" i="6"/>
  <c r="BK190" i="2"/>
  <c r="J190" i="2"/>
  <c r="J64" i="2" s="1"/>
  <c r="BK518" i="2"/>
  <c r="J518" i="2" s="1"/>
  <c r="J69" i="2" s="1"/>
  <c r="BK585" i="2"/>
  <c r="J585" i="2"/>
  <c r="J70" i="2" s="1"/>
  <c r="BK596" i="2"/>
  <c r="J596" i="2" s="1"/>
  <c r="J71" i="2" s="1"/>
  <c r="P682" i="2"/>
  <c r="T728" i="2"/>
  <c r="P953" i="2"/>
  <c r="R96" i="3"/>
  <c r="T123" i="3"/>
  <c r="T122" i="3"/>
  <c r="T165" i="3"/>
  <c r="P83" i="4"/>
  <c r="P82" i="4" s="1"/>
  <c r="P81" i="4" s="1"/>
  <c r="AU57" i="1" s="1"/>
  <c r="R83" i="5"/>
  <c r="R82" i="5" s="1"/>
  <c r="R81" i="5" s="1"/>
  <c r="T95" i="6"/>
  <c r="R115" i="6"/>
  <c r="BK140" i="6"/>
  <c r="J140" i="6"/>
  <c r="J66" i="6" s="1"/>
  <c r="P94" i="7"/>
  <c r="P190" i="2"/>
  <c r="P518" i="2"/>
  <c r="P517" i="2" s="1"/>
  <c r="P585" i="2"/>
  <c r="P596" i="2"/>
  <c r="BK682" i="2"/>
  <c r="J682" i="2" s="1"/>
  <c r="J73" i="2" s="1"/>
  <c r="T692" i="2"/>
  <c r="BK860" i="2"/>
  <c r="J860" i="2" s="1"/>
  <c r="J76" i="2" s="1"/>
  <c r="BK96" i="3"/>
  <c r="J96" i="3"/>
  <c r="J62" i="3" s="1"/>
  <c r="R108" i="3"/>
  <c r="R207" i="3"/>
  <c r="R83" i="4"/>
  <c r="R82" i="4" s="1"/>
  <c r="R81" i="4" s="1"/>
  <c r="BK94" i="7"/>
  <c r="J94" i="7"/>
  <c r="J63" i="7" s="1"/>
  <c r="BK101" i="7"/>
  <c r="J101" i="7"/>
  <c r="J64" i="7"/>
  <c r="BK100" i="2"/>
  <c r="J100" i="2" s="1"/>
  <c r="J61" i="2" s="1"/>
  <c r="P139" i="2"/>
  <c r="T160" i="2"/>
  <c r="BK373" i="2"/>
  <c r="J373" i="2"/>
  <c r="J65" i="2"/>
  <c r="BK503" i="2"/>
  <c r="J503" i="2" s="1"/>
  <c r="J66" i="2" s="1"/>
  <c r="R614" i="2"/>
  <c r="R692" i="2"/>
  <c r="T860" i="2"/>
  <c r="P108" i="3"/>
  <c r="BK165" i="3"/>
  <c r="J165" i="3" s="1"/>
  <c r="J67" i="3" s="1"/>
  <c r="R165" i="3"/>
  <c r="T83" i="5"/>
  <c r="T82" i="5" s="1"/>
  <c r="T81" i="5" s="1"/>
  <c r="P95" i="6"/>
  <c r="R107" i="6"/>
  <c r="P131" i="6"/>
  <c r="R140" i="6"/>
  <c r="R94" i="7"/>
  <c r="R101" i="7"/>
  <c r="R85" i="7" s="1"/>
  <c r="R84" i="7" s="1"/>
  <c r="R190" i="2"/>
  <c r="R518" i="2"/>
  <c r="R517" i="2" s="1"/>
  <c r="T585" i="2"/>
  <c r="T596" i="2"/>
  <c r="R682" i="2"/>
  <c r="BK728" i="2"/>
  <c r="J728" i="2"/>
  <c r="J75" i="2"/>
  <c r="BK953" i="2"/>
  <c r="J953" i="2" s="1"/>
  <c r="J78" i="2" s="1"/>
  <c r="BK108" i="3"/>
  <c r="J108" i="3"/>
  <c r="J63" i="3"/>
  <c r="BK207" i="3"/>
  <c r="J207" i="3" s="1"/>
  <c r="J68" i="3" s="1"/>
  <c r="R95" i="6"/>
  <c r="T107" i="6"/>
  <c r="BK131" i="6"/>
  <c r="J131" i="6"/>
  <c r="J65" i="6"/>
  <c r="T140" i="6"/>
  <c r="T94" i="7"/>
  <c r="P101" i="7"/>
  <c r="T101" i="7"/>
  <c r="BK946" i="2"/>
  <c r="J946" i="2" s="1"/>
  <c r="J77" i="2" s="1"/>
  <c r="BK90" i="3"/>
  <c r="BK87" i="6"/>
  <c r="J87" i="6" s="1"/>
  <c r="J60" i="6" s="1"/>
  <c r="BK514" i="2"/>
  <c r="J514" i="2"/>
  <c r="J67" i="2" s="1"/>
  <c r="BK86" i="7"/>
  <c r="BK119" i="3"/>
  <c r="J119" i="3"/>
  <c r="J64" i="3" s="1"/>
  <c r="BK90" i="7"/>
  <c r="J90" i="7" s="1"/>
  <c r="J62" i="7" s="1"/>
  <c r="E48" i="7"/>
  <c r="J55" i="7"/>
  <c r="BE98" i="7"/>
  <c r="BE95" i="7"/>
  <c r="F81" i="7"/>
  <c r="J52" i="7"/>
  <c r="BE104" i="7"/>
  <c r="BE87" i="7"/>
  <c r="BE91" i="7"/>
  <c r="BE102" i="7"/>
  <c r="BE107" i="7"/>
  <c r="J52" i="6"/>
  <c r="E76" i="6"/>
  <c r="BE110" i="6"/>
  <c r="BE120" i="6"/>
  <c r="BE122" i="6"/>
  <c r="BE145" i="6"/>
  <c r="BE90" i="6"/>
  <c r="BE92" i="6"/>
  <c r="BE100" i="6"/>
  <c r="BE104" i="6"/>
  <c r="BE118" i="6"/>
  <c r="BE142" i="6"/>
  <c r="BE143" i="6"/>
  <c r="BE88" i="6"/>
  <c r="BE94" i="6"/>
  <c r="BE113" i="6"/>
  <c r="BE114" i="6"/>
  <c r="BE124" i="6"/>
  <c r="BE138" i="6"/>
  <c r="BE141" i="6"/>
  <c r="BE105" i="6"/>
  <c r="BE126" i="6"/>
  <c r="J55" i="6"/>
  <c r="F83" i="6"/>
  <c r="BE103" i="6"/>
  <c r="BE116" i="6"/>
  <c r="BE132" i="6"/>
  <c r="BE133" i="6"/>
  <c r="BE135" i="6"/>
  <c r="BE137" i="6"/>
  <c r="BE96" i="6"/>
  <c r="BE102" i="6"/>
  <c r="BE108" i="6"/>
  <c r="BE112" i="6"/>
  <c r="BE117" i="6"/>
  <c r="BK82" i="5"/>
  <c r="BK81" i="5" s="1"/>
  <c r="J81" i="5" s="1"/>
  <c r="J59" i="5" s="1"/>
  <c r="BE98" i="6"/>
  <c r="BE119" i="6"/>
  <c r="BE129" i="6"/>
  <c r="BE111" i="6"/>
  <c r="BE128" i="6"/>
  <c r="F78" i="5"/>
  <c r="E71" i="5"/>
  <c r="J78" i="5"/>
  <c r="BE84" i="5"/>
  <c r="BE89" i="5"/>
  <c r="BE96" i="5"/>
  <c r="J75" i="5"/>
  <c r="BE102" i="5"/>
  <c r="BE112" i="5"/>
  <c r="BE90" i="5"/>
  <c r="BE101" i="5"/>
  <c r="BE108" i="5"/>
  <c r="BE110" i="5"/>
  <c r="BE95" i="5"/>
  <c r="E48" i="4"/>
  <c r="J90" i="3"/>
  <c r="J61" i="3"/>
  <c r="BE90" i="4"/>
  <c r="BE92" i="4"/>
  <c r="J52" i="4"/>
  <c r="J78" i="4"/>
  <c r="BE94" i="4"/>
  <c r="BE84" i="4"/>
  <c r="F55" i="4"/>
  <c r="E78" i="3"/>
  <c r="BE117" i="3"/>
  <c r="BE153" i="3"/>
  <c r="BE155" i="3"/>
  <c r="BE186" i="3"/>
  <c r="BE202" i="3"/>
  <c r="BE259" i="3"/>
  <c r="BE261" i="3"/>
  <c r="BK99" i="2"/>
  <c r="J99" i="2" s="1"/>
  <c r="J60" i="2" s="1"/>
  <c r="J82" i="3"/>
  <c r="BE91" i="3"/>
  <c r="BE111" i="3"/>
  <c r="BE134" i="3"/>
  <c r="BE188" i="3"/>
  <c r="BE200" i="3"/>
  <c r="BE149" i="3"/>
  <c r="BE151" i="3"/>
  <c r="BE203" i="3"/>
  <c r="BE205" i="3"/>
  <c r="BE213" i="3"/>
  <c r="BE243" i="3"/>
  <c r="BE253" i="3"/>
  <c r="F85" i="3"/>
  <c r="BE129" i="3"/>
  <c r="BE159" i="3"/>
  <c r="BE196" i="3"/>
  <c r="J85" i="3"/>
  <c r="BE120" i="3"/>
  <c r="BE157" i="3"/>
  <c r="BE181" i="3"/>
  <c r="BE237" i="3"/>
  <c r="BE97" i="3"/>
  <c r="BE219" i="3"/>
  <c r="BE223" i="3"/>
  <c r="BE228" i="3"/>
  <c r="BE232" i="3"/>
  <c r="BE245" i="3"/>
  <c r="BE109" i="3"/>
  <c r="BE113" i="3"/>
  <c r="BE124" i="3"/>
  <c r="BE139" i="3"/>
  <c r="BE144" i="3"/>
  <c r="BE160" i="3"/>
  <c r="BE190" i="3"/>
  <c r="BE198" i="3"/>
  <c r="BE251" i="3"/>
  <c r="BE102" i="3"/>
  <c r="BE107" i="3"/>
  <c r="BE161" i="3"/>
  <c r="BE163" i="3"/>
  <c r="BE166" i="3"/>
  <c r="BE171" i="3"/>
  <c r="BE176" i="3"/>
  <c r="BE208" i="3"/>
  <c r="BE258" i="3"/>
  <c r="AW55" i="1"/>
  <c r="E48" i="2"/>
  <c r="J52" i="2"/>
  <c r="F55" i="2"/>
  <c r="J55" i="2"/>
  <c r="BE101" i="2"/>
  <c r="BE107" i="2"/>
  <c r="BE111" i="2"/>
  <c r="BE115" i="2"/>
  <c r="BE120" i="2"/>
  <c r="BE124" i="2"/>
  <c r="BE128" i="2"/>
  <c r="BE131" i="2"/>
  <c r="BE133" i="2"/>
  <c r="BE140" i="2"/>
  <c r="BE145" i="2"/>
  <c r="BE150" i="2"/>
  <c r="BE161" i="2"/>
  <c r="BE166" i="2"/>
  <c r="BE172" i="2"/>
  <c r="BE177" i="2"/>
  <c r="BE184" i="2"/>
  <c r="BE191" i="2"/>
  <c r="BE230" i="2"/>
  <c r="BE235" i="2"/>
  <c r="BE240" i="2"/>
  <c r="BE246" i="2"/>
  <c r="BE251" i="2"/>
  <c r="BE257" i="2"/>
  <c r="BE259" i="2"/>
  <c r="BE264" i="2"/>
  <c r="BE269" i="2"/>
  <c r="BE274" i="2"/>
  <c r="BE280" i="2"/>
  <c r="BE282" i="2"/>
  <c r="BE284" i="2"/>
  <c r="BE290" i="2"/>
  <c r="BE295" i="2"/>
  <c r="BE323" i="2"/>
  <c r="BE332" i="2"/>
  <c r="BE336" i="2"/>
  <c r="BE367" i="2"/>
  <c r="BE372" i="2"/>
  <c r="BE374" i="2"/>
  <c r="BE380" i="2"/>
  <c r="BE386" i="2"/>
  <c r="BE392" i="2"/>
  <c r="BE398" i="2"/>
  <c r="BE403" i="2"/>
  <c r="BE409" i="2"/>
  <c r="BE432" i="2"/>
  <c r="BE438" i="2"/>
  <c r="BE443" i="2"/>
  <c r="BE448" i="2"/>
  <c r="BE453" i="2"/>
  <c r="BE459" i="2"/>
  <c r="BE465" i="2"/>
  <c r="BE471" i="2"/>
  <c r="BE493" i="2"/>
  <c r="BE504" i="2"/>
  <c r="BE506" i="2"/>
  <c r="BE508" i="2"/>
  <c r="BE512" i="2"/>
  <c r="BE515" i="2"/>
  <c r="BE519" i="2"/>
  <c r="BE524" i="2"/>
  <c r="BE526" i="2"/>
  <c r="BE557" i="2"/>
  <c r="BE559" i="2"/>
  <c r="BE564" i="2"/>
  <c r="BE566" i="2"/>
  <c r="BE568" i="2"/>
  <c r="BE577" i="2"/>
  <c r="BE579" i="2"/>
  <c r="BE581" i="2"/>
  <c r="BE583" i="2"/>
  <c r="BE586" i="2"/>
  <c r="BE590" i="2"/>
  <c r="BE592" i="2"/>
  <c r="BE594" i="2"/>
  <c r="BE597" i="2"/>
  <c r="BE602" i="2"/>
  <c r="BE607" i="2"/>
  <c r="BE612" i="2"/>
  <c r="BE615" i="2"/>
  <c r="BE621" i="2"/>
  <c r="BE623" i="2"/>
  <c r="BE628" i="2"/>
  <c r="BE652" i="2"/>
  <c r="BE654" i="2"/>
  <c r="BE678" i="2"/>
  <c r="BE680" i="2"/>
  <c r="BE683" i="2"/>
  <c r="BE688" i="2"/>
  <c r="BE690" i="2"/>
  <c r="BE693" i="2"/>
  <c r="BE698" i="2"/>
  <c r="BE701" i="2"/>
  <c r="BE706" i="2"/>
  <c r="BE707" i="2"/>
  <c r="BE712" i="2"/>
  <c r="BE713" i="2"/>
  <c r="BE715" i="2"/>
  <c r="BE716" i="2"/>
  <c r="BE720" i="2"/>
  <c r="BE723" i="2"/>
  <c r="BE724" i="2"/>
  <c r="BE726" i="2"/>
  <c r="BE729" i="2"/>
  <c r="BE756" i="2"/>
  <c r="BE764" i="2"/>
  <c r="BE766" i="2"/>
  <c r="BE768" i="2"/>
  <c r="BE770" i="2"/>
  <c r="BE797" i="2"/>
  <c r="BE821" i="2"/>
  <c r="BE823" i="2"/>
  <c r="BE825" i="2"/>
  <c r="BE856" i="2"/>
  <c r="BE858" i="2"/>
  <c r="BE861" i="2"/>
  <c r="BE892" i="2"/>
  <c r="BE894" i="2"/>
  <c r="BE896" i="2"/>
  <c r="BE898" i="2"/>
  <c r="BE908" i="2"/>
  <c r="BE937" i="2"/>
  <c r="BE942" i="2"/>
  <c r="BE944" i="2"/>
  <c r="BE947" i="2"/>
  <c r="BE954" i="2"/>
  <c r="BE960" i="2"/>
  <c r="BE962" i="2"/>
  <c r="BE989" i="2"/>
  <c r="BB55" i="1"/>
  <c r="BC55" i="1"/>
  <c r="BA55" i="1"/>
  <c r="BD55" i="1"/>
  <c r="F35" i="6"/>
  <c r="BB59" i="1" s="1"/>
  <c r="J34" i="6"/>
  <c r="AW59" i="1" s="1"/>
  <c r="F37" i="5"/>
  <c r="BD58" i="1"/>
  <c r="F36" i="3"/>
  <c r="BC56" i="1" s="1"/>
  <c r="J34" i="4"/>
  <c r="AW57" i="1" s="1"/>
  <c r="F37" i="3"/>
  <c r="BD56" i="1" s="1"/>
  <c r="J34" i="3"/>
  <c r="AW56" i="1"/>
  <c r="F34" i="7"/>
  <c r="BA60" i="1" s="1"/>
  <c r="F36" i="4"/>
  <c r="BC57" i="1" s="1"/>
  <c r="F37" i="7"/>
  <c r="BD60" i="1" s="1"/>
  <c r="F34" i="3"/>
  <c r="BA56" i="1"/>
  <c r="F35" i="3"/>
  <c r="BB56" i="1" s="1"/>
  <c r="F36" i="7"/>
  <c r="BC60" i="1" s="1"/>
  <c r="F35" i="7"/>
  <c r="BB60" i="1" s="1"/>
  <c r="J34" i="5"/>
  <c r="AW58" i="1" s="1"/>
  <c r="F37" i="6"/>
  <c r="BD59" i="1" s="1"/>
  <c r="F34" i="5"/>
  <c r="BA58" i="1" s="1"/>
  <c r="J34" i="7"/>
  <c r="AW60" i="1" s="1"/>
  <c r="F36" i="5"/>
  <c r="BC58" i="1" s="1"/>
  <c r="F35" i="4"/>
  <c r="BB57" i="1" s="1"/>
  <c r="F34" i="6"/>
  <c r="BA59" i="1" s="1"/>
  <c r="F36" i="6"/>
  <c r="BC59" i="1" s="1"/>
  <c r="F34" i="4"/>
  <c r="BA57" i="1" s="1"/>
  <c r="F37" i="4"/>
  <c r="BD57" i="1"/>
  <c r="F35" i="5"/>
  <c r="BB58" i="1" s="1"/>
  <c r="J82" i="4" l="1"/>
  <c r="J60" i="4" s="1"/>
  <c r="BK81" i="4"/>
  <c r="J81" i="4" s="1"/>
  <c r="J59" i="4" s="1"/>
  <c r="J83" i="4"/>
  <c r="J61" i="4" s="1"/>
  <c r="BK122" i="3"/>
  <c r="J122" i="3" s="1"/>
  <c r="J65" i="3" s="1"/>
  <c r="BK517" i="2"/>
  <c r="J517" i="2" s="1"/>
  <c r="J68" i="2" s="1"/>
  <c r="P85" i="7"/>
  <c r="P84" i="7" s="1"/>
  <c r="AU60" i="1" s="1"/>
  <c r="R89" i="3"/>
  <c r="T86" i="6"/>
  <c r="P89" i="3"/>
  <c r="R86" i="6"/>
  <c r="T85" i="7"/>
  <c r="T84" i="7"/>
  <c r="T88" i="3"/>
  <c r="P86" i="6"/>
  <c r="AU59" i="1" s="1"/>
  <c r="P99" i="2"/>
  <c r="P98" i="2" s="1"/>
  <c r="AU55" i="1" s="1"/>
  <c r="R99" i="2"/>
  <c r="R98" i="2"/>
  <c r="T99" i="2"/>
  <c r="P122" i="3"/>
  <c r="P88" i="3" s="1"/>
  <c r="AU56" i="1" s="1"/>
  <c r="BK89" i="3"/>
  <c r="J89" i="3"/>
  <c r="J60" i="3"/>
  <c r="T517" i="2"/>
  <c r="BK85" i="7"/>
  <c r="J85" i="7"/>
  <c r="J60" i="7" s="1"/>
  <c r="R122" i="3"/>
  <c r="R88" i="3" s="1"/>
  <c r="J86" i="7"/>
  <c r="J61" i="7"/>
  <c r="BK86" i="6"/>
  <c r="J86" i="6" s="1"/>
  <c r="J30" i="6" s="1"/>
  <c r="AG59" i="1" s="1"/>
  <c r="AN59" i="1" s="1"/>
  <c r="J82" i="5"/>
  <c r="J60" i="5" s="1"/>
  <c r="BK88" i="3"/>
  <c r="J88" i="3" s="1"/>
  <c r="J59" i="3" s="1"/>
  <c r="BK98" i="2"/>
  <c r="J98" i="2"/>
  <c r="J59" i="2" s="1"/>
  <c r="J33" i="3"/>
  <c r="AV56" i="1" s="1"/>
  <c r="AT56" i="1" s="1"/>
  <c r="J30" i="5"/>
  <c r="AG58" i="1"/>
  <c r="BD54" i="1"/>
  <c r="W33" i="1"/>
  <c r="BB54" i="1"/>
  <c r="W31" i="1"/>
  <c r="J33" i="7"/>
  <c r="AV60" i="1"/>
  <c r="AT60" i="1" s="1"/>
  <c r="J33" i="5"/>
  <c r="AV58" i="1"/>
  <c r="AT58" i="1"/>
  <c r="F33" i="6"/>
  <c r="AZ59" i="1"/>
  <c r="BA54" i="1"/>
  <c r="AW54" i="1"/>
  <c r="AK30" i="1"/>
  <c r="F33" i="2"/>
  <c r="AZ55" i="1" s="1"/>
  <c r="J33" i="2"/>
  <c r="AV55" i="1" s="1"/>
  <c r="AT55" i="1" s="1"/>
  <c r="BC54" i="1"/>
  <c r="AY54" i="1" s="1"/>
  <c r="F33" i="4"/>
  <c r="AZ57" i="1"/>
  <c r="J33" i="4"/>
  <c r="AV57" i="1"/>
  <c r="AT57" i="1" s="1"/>
  <c r="F33" i="5"/>
  <c r="AZ58" i="1"/>
  <c r="F33" i="7"/>
  <c r="AZ60" i="1" s="1"/>
  <c r="F33" i="3"/>
  <c r="AZ56" i="1" s="1"/>
  <c r="J30" i="4"/>
  <c r="AG57" i="1"/>
  <c r="J33" i="6"/>
  <c r="AV59" i="1"/>
  <c r="AT59" i="1" s="1"/>
  <c r="T98" i="2" l="1"/>
  <c r="J59" i="6"/>
  <c r="BK84" i="7"/>
  <c r="J84" i="7"/>
  <c r="J59" i="7"/>
  <c r="AN58" i="1"/>
  <c r="J39" i="6"/>
  <c r="AN57" i="1"/>
  <c r="J39" i="5"/>
  <c r="J39" i="4"/>
  <c r="W32" i="1"/>
  <c r="AZ54" i="1"/>
  <c r="AV54" i="1"/>
  <c r="AK29" i="1" s="1"/>
  <c r="AU54" i="1"/>
  <c r="W30" i="1"/>
  <c r="J30" i="3"/>
  <c r="AG56" i="1"/>
  <c r="AN56" i="1"/>
  <c r="AX54" i="1"/>
  <c r="J30" i="2"/>
  <c r="AG55" i="1"/>
  <c r="J39" i="3" l="1"/>
  <c r="J39" i="2"/>
  <c r="AN55" i="1"/>
  <c r="J30" i="7"/>
  <c r="AG60" i="1" s="1"/>
  <c r="AG54" i="1" s="1"/>
  <c r="AK26" i="1" s="1"/>
  <c r="AK35" i="1" s="1"/>
  <c r="AT54" i="1"/>
  <c r="W29" i="1"/>
  <c r="J39" i="7" l="1"/>
  <c r="AN54" i="1"/>
  <c r="AN60" i="1"/>
</calcChain>
</file>

<file path=xl/sharedStrings.xml><?xml version="1.0" encoding="utf-8"?>
<sst xmlns="http://schemas.openxmlformats.org/spreadsheetml/2006/main" count="12568" uniqueCount="1633">
  <si>
    <t>Export Komplet</t>
  </si>
  <si>
    <t>VZ</t>
  </si>
  <si>
    <t>2.0</t>
  </si>
  <si>
    <t>ZAMOK</t>
  </si>
  <si>
    <t>False</t>
  </si>
  <si>
    <t>{0a03b6a4-32c1-4ea8-9314-ce249c13ff1a}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</si>
  <si>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</si>
  <si>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</si>
  <si>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</si>
  <si>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</si>
  <si>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</si>
  <si>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</si>
  <si>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</si>
  <si>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</si>
  <si>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233003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</si>
  <si>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</si>
  <si>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</si>
  <si>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sociálního zázemí - skate park - ETAPA I</t>
  </si>
  <si>
    <t>KSO:</t>
  </si>
  <si>
    <t/>
  </si>
  <si>
    <t>CC-CZ:</t>
  </si>
  <si>
    <t>Místo:</t>
  </si>
  <si>
    <t>parc.č. 6041/2, k.ú. Chomutov I</t>
  </si>
  <si>
    <t>Datum:</t>
  </si>
  <si>
    <t>30. 3. 2023</t>
  </si>
  <si>
    <t>Zadavatel:</t>
  </si>
  <si>
    <t>IČ:</t>
  </si>
  <si>
    <t>Statutární město Chomutov</t>
  </si>
  <si>
    <t>DIČ:</t>
  </si>
  <si>
    <t>Uchazeč:</t>
  </si>
  <si>
    <t>Vyplň údaj</t>
  </si>
  <si>
    <t>Projektant:</t>
  </si>
  <si>
    <t>JKPO CZ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</si>
  <si>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</si>
  <si>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</si>
  <si>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</si>
  <si>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</si>
  <si>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</si>
  <si>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</si>
  <si>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</si>
  <si>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</si>
  <si>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</si>
  <si>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</si>
  <si>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</si>
  <si>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</si>
  <si>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</si>
  <si>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</si>
  <si>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</si>
  <si>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</si>
  <si>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</si>
  <si>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</si>
  <si>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</si>
  <si>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</si>
  <si>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</si>
  <si>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</si>
  <si>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</si>
  <si>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</si>
  <si>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</si>
  <si>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</si>
  <si>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</si>
  <si>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</si>
  <si>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</si>
  <si>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</si>
  <si>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</si>
  <si>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</si>
  <si>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</si>
  <si>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</si>
  <si>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</si>
  <si>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</si>
  <si>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</si>
  <si>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</si>
  <si>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</si>
  <si>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</si>
  <si>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</si>
  <si>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</si>
  <si>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</si>
  <si>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</si>
  <si>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</si>
  <si>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</si>
  <si>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</si>
  <si>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</si>
  <si>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{27c77893-79f4-4c3c-9b8d-6d4d55a8ab47}</t>
  </si>
  <si>
    <t>2</t>
  </si>
  <si>
    <t>02</t>
  </si>
  <si>
    <t>Zdravotně technické instalace</t>
  </si>
  <si>
    <t>{78593d63-2261-4760-9834-ba9a797acf0d}</t>
  </si>
  <si>
    <t>03</t>
  </si>
  <si>
    <t>Vytápění</t>
  </si>
  <si>
    <t>{09c3baa7-26a2-4741-8b91-2f854c9a0131}</t>
  </si>
  <si>
    <t>04</t>
  </si>
  <si>
    <t>Vzduchotechnika</t>
  </si>
  <si>
    <t>{efe4b61f-4888-4a67-9b3c-d97140bf163f}</t>
  </si>
  <si>
    <t>05</t>
  </si>
  <si>
    <t>Elektroinstalace</t>
  </si>
  <si>
    <t>{00d963fe-71d6-44aa-84d1-00dba1bae5ea}</t>
  </si>
  <si>
    <t>VON</t>
  </si>
  <si>
    <t>Vedlejší a ostatní rozpočtové náklady</t>
  </si>
  <si>
    <t>{bc0de69e-4769-4de5-9f5b-baf47a658697}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</si>
  <si>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</si>
  <si>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</si>
  <si>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</si>
  <si>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</si>
  <si>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</si>
  <si>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</si>
  <si>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</si>
  <si>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</si>
  <si>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</si>
  <si>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</si>
  <si>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</si>
  <si>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</si>
  <si>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</si>
  <si>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</si>
  <si>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</si>
  <si>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</si>
  <si>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</si>
  <si>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</si>
  <si>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</si>
  <si>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</si>
  <si>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</si>
  <si>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</si>
  <si>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</si>
  <si>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</si>
  <si>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</si>
  <si>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</si>
  <si>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</si>
  <si>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</si>
  <si>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</si>
  <si>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</si>
  <si>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</si>
  <si>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</si>
  <si>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</si>
  <si>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</si>
  <si>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</si>
  <si>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</si>
  <si>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</si>
  <si>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</si>
  <si>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</si>
  <si>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</si>
  <si>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</si>
  <si>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</si>
  <si>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</si>
  <si>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</si>
  <si>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</si>
  <si>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Vykopávka v uzavřených prostorech ručně v hornině třídy těžitelnosti I skupiny 1 až 3</t>
  </si>
  <si>
    <t>m3</t>
  </si>
  <si>
    <t>CS ÚRS 2023 01</t>
  </si>
  <si>
    <t>4</t>
  </si>
  <si>
    <t>1102858283</t>
  </si>
  <si>
    <t>Online PSC</t>
  </si>
  <si>
    <t>https://podminky.urs.cz/item/CS_URS_2023_01/139751101</t>
  </si>
  <si>
    <t>VV</t>
  </si>
  <si>
    <t>viz. výkres č. 4 a 5</t>
  </si>
  <si>
    <t>Výkop podloží pod bouranou podlahou pro skladbu nové podlahy</t>
  </si>
  <si>
    <t>(8,7*2,576+((8,7+5,788)/2*2,912))*0,38</t>
  </si>
  <si>
    <t>Součet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</si>
  <si>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</si>
  <si>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</si>
  <si>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425973336</t>
  </si>
  <si>
    <t>https://podminky.urs.cz/item/CS_URS_2023_01/162211311</t>
  </si>
  <si>
    <t>16,532    "výpočet v po.č. 139751101</t>
  </si>
  <si>
    <t>3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</si>
  <si>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</si>
  <si>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</si>
  <si>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-958893169</t>
  </si>
  <si>
    <t>https://podminky.urs.cz/item/CS_URS_2023_01/162211319</t>
  </si>
  <si>
    <t>16,532*4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</si>
  <si>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</si>
  <si>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</si>
  <si>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-169523186</t>
  </si>
  <si>
    <t>https://podminky.urs.cz/item/CS_URS_2023_01/162751117</t>
  </si>
  <si>
    <t>Odvoz na skládku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</si>
  <si>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</si>
  <si>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</si>
  <si>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</si>
  <si>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1560908692</t>
  </si>
  <si>
    <t>https://podminky.urs.cz/item/CS_URS_2023_01/162751119</t>
  </si>
  <si>
    <t>16,532*2   "předpoklad skládka do 12km</t>
  </si>
  <si>
    <t>6</t>
  </si>
  <si>
    <t>167151101</t>
  </si>
  <si>
    <t>Nakládání, skládání a překládání neulehlého výkopku nebo sypaniny strojně nakládání, množství do 100 m3, z horniny třídy těžitelnosti I, skupiny 1 až 3</t>
  </si>
  <si>
    <t>-652061259</t>
  </si>
  <si>
    <t>https://podminky.urs.cz/item/CS_URS_2023_01/167151101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</si>
  <si>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</si>
  <si>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</si>
  <si>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</si>
  <si>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</si>
  <si>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1268115649</t>
  </si>
  <si>
    <t>https://podminky.urs.cz/item/CS_URS_2023_01/171201231</t>
  </si>
  <si>
    <t>16,532*1,8 'Přepočtené koeficientem množství</t>
  </si>
  <si>
    <t>8</t>
  </si>
  <si>
    <t>171251201</t>
  </si>
  <si>
    <t>Uložení sypaniny na skládky nebo meziskládky bez hutnění s upravením uložené sypaniny do předepsaného tvaru</t>
  </si>
  <si>
    <t>-790740031</t>
  </si>
  <si>
    <t>https://podminky.urs.cz/item/CS_URS_2023_01/171251201</t>
  </si>
  <si>
    <t>9</t>
  </si>
  <si>
    <t>181912112</t>
  </si>
  <si>
    <t>Úprava pláně vyrovnáním výškových rozdílů ručně v hornině třídy těžitelnosti I skupiny 3 se zhutněním</t>
  </si>
  <si>
    <t>m2</t>
  </si>
  <si>
    <t>-66613536</t>
  </si>
  <si>
    <t>https://podminky.urs.cz/item/CS_URS_2023_01/181912112</t>
  </si>
  <si>
    <t>Zhutnění podloží pro skladbu nové podlahy</t>
  </si>
  <si>
    <t>8,7*2,576+((8,7+5,788)/2*2,912)</t>
  </si>
  <si>
    <t>Zakládání</t>
  </si>
  <si>
    <t>10</t>
  </si>
  <si>
    <t>271532212</t>
  </si>
  <si>
    <t>Podsyp pod základové konstrukce se zhutněním a urovnáním povrchu z kameniva hrubého, frakce 16 - 32 mm</t>
  </si>
  <si>
    <t>-154041362</t>
  </si>
  <si>
    <t>https://podminky.urs.cz/item/CS_URS_2023_01/271532212</t>
  </si>
  <si>
    <t>(8,7*2,576+((8,7+5,788)/2*2,912))*0,2</t>
  </si>
  <si>
    <t>11</t>
  </si>
  <si>
    <t>273321411</t>
  </si>
  <si>
    <t>Základy z betonu železového (bez výztuže) desky z betonu bez zvláštních nároků na prostředí tř. C 20/25</t>
  </si>
  <si>
    <t>-1818579786</t>
  </si>
  <si>
    <t>https://podminky.urs.cz/item/CS_URS_2023_01/273321411</t>
  </si>
  <si>
    <t>(8,7*2,576+((8,7+5,788)/2*2,912))*0,15</t>
  </si>
  <si>
    <t>12</t>
  </si>
  <si>
    <t>273362021</t>
  </si>
  <si>
    <t>Výztuž základů desek ze svařovaných sítí z drátů typu KARI</t>
  </si>
  <si>
    <t>-234992461</t>
  </si>
  <si>
    <t>https://podminky.urs.cz/item/CS_URS_2023_01/273362021</t>
  </si>
  <si>
    <t>P</t>
  </si>
  <si>
    <t>Poznámka k položce:_x000D_
vč. distančních prvků</t>
  </si>
  <si>
    <t>Kari síť 100/100/6 - 4,335 kg/m2</t>
  </si>
  <si>
    <t>(8,7*2,576+((8,7+5,788)/2*2,912))*0,004335</t>
  </si>
  <si>
    <t>Mezisoučet</t>
  </si>
  <si>
    <t>0,189*0,2       "20% na přesahy</t>
  </si>
  <si>
    <t>Svislé a kompletní konstrukce</t>
  </si>
  <si>
    <t>13</t>
  </si>
  <si>
    <t>317142442</t>
  </si>
  <si>
    <t>Překlady nenosné z pórobetonu osazené do tenkého maltového lože, výšky do 250 mm, šířky překladu 150 mm, délky překladu přes 1000 do 1250 mm</t>
  </si>
  <si>
    <t>kus</t>
  </si>
  <si>
    <t>193769583</t>
  </si>
  <si>
    <t>https://podminky.urs.cz/item/CS_URS_2023_01/317142442</t>
  </si>
  <si>
    <t xml:space="preserve">viz. výkres č. 4 </t>
  </si>
  <si>
    <t>7,0</t>
  </si>
  <si>
    <t>14</t>
  </si>
  <si>
    <t>317944323</t>
  </si>
  <si>
    <t>Válcované nosníky dodatečně osazované do připravených otvorů bez zazdění hlav č. 14 až 22</t>
  </si>
  <si>
    <t>-530979908</t>
  </si>
  <si>
    <t>https://podminky.urs.cz/item/CS_URS_2023_01/317944323</t>
  </si>
  <si>
    <t>Ocelové překlady IPE 140 - 12,9 kg/m</t>
  </si>
  <si>
    <t>1,3*2*4*0,0129</t>
  </si>
  <si>
    <t>342272225</t>
  </si>
  <si>
    <t>Příčky z pórobetonových tvárnic hladkých na tenké maltové lože objemová hmotnost do 500 kg/m3, tloušťka příčky 100 mm</t>
  </si>
  <si>
    <t>1863266662</t>
  </si>
  <si>
    <t>https://podminky.urs.cz/item/CS_URS_2023_01/342272225</t>
  </si>
  <si>
    <t>0,85*2*3,38</t>
  </si>
  <si>
    <t>16</t>
  </si>
  <si>
    <t>342272245</t>
  </si>
  <si>
    <t>Příčky z pórobetonových tvárnic hladkých na tenké maltové lože objemová hmotnost do 500 kg/m3, tloušťka příčky 150 mm</t>
  </si>
  <si>
    <t>-599416329</t>
  </si>
  <si>
    <t>https://podminky.urs.cz/item/CS_URS_2023_01/342272245</t>
  </si>
  <si>
    <t>(1,55+5,488*2+4,79+1,6+2,01+3,416)*3,38</t>
  </si>
  <si>
    <t>-0,7*1,97*7       "odpočet dveří</t>
  </si>
  <si>
    <t>-1,25*0,25*7   "odpočet překladů</t>
  </si>
  <si>
    <t>17</t>
  </si>
  <si>
    <t>346244381</t>
  </si>
  <si>
    <t>Plentování ocelových válcovaných nosníků jednostranné cihlami na maltu, výška stojiny do 200 mm</t>
  </si>
  <si>
    <t>-105351588</t>
  </si>
  <si>
    <t>https://podminky.urs.cz/item/CS_URS_2023_01/346244381</t>
  </si>
  <si>
    <t xml:space="preserve">Ocelové překlady IPE 140 </t>
  </si>
  <si>
    <t>1,3*0,14*2*4</t>
  </si>
  <si>
    <t>Úpravy povrchů, podlahy a osazování výplní</t>
  </si>
  <si>
    <t>18</t>
  </si>
  <si>
    <t>612131121</t>
  </si>
  <si>
    <t>Podkladní a spojovací vrstva vnitřních omítaných ploch penetrace disperzní nanášená ručně stěn</t>
  </si>
  <si>
    <t>-1828144491</t>
  </si>
  <si>
    <t>https://podminky.urs.cz/item/CS_URS_2023_01/612131121</t>
  </si>
  <si>
    <t>Místnost 1.01</t>
  </si>
  <si>
    <t>(4,79+0,876+2,25+3,416+1,944)*3,3</t>
  </si>
  <si>
    <t>(0,9+1,97*2)*0,15   "ostění dveří</t>
  </si>
  <si>
    <t>-0,9*1,97-0,7*1,97*5   "odpočet dveří</t>
  </si>
  <si>
    <t>Místnost 1.02</t>
  </si>
  <si>
    <t>(3,266+1,878+1,388+1,963)*3,3</t>
  </si>
  <si>
    <t>-0,7*1,97   "odpočet dveří</t>
  </si>
  <si>
    <t>Místnost 1.03</t>
  </si>
  <si>
    <t>(1,6+2,75)*2*3,3</t>
  </si>
  <si>
    <t>(2,01+2,75)*2*3,3</t>
  </si>
  <si>
    <t>(0,9+0,6*2)*0,15        "ostění okna</t>
  </si>
  <si>
    <t>-0,9*0,6          "odpočet okna</t>
  </si>
  <si>
    <t>-0,7*1,97*3   "odpočet dveří</t>
  </si>
  <si>
    <t>Místnost 1.04</t>
  </si>
  <si>
    <t>(1,6+2,588)*2*3,3</t>
  </si>
  <si>
    <t>(2,01+2,588)*2*3,3</t>
  </si>
  <si>
    <t>Místnost 1.05</t>
  </si>
  <si>
    <t>((2,32+1,55)*2*3,3)+0,85*2*3,3</t>
  </si>
  <si>
    <t>(0,9+0,6*2)*0,15    "ostění okna</t>
  </si>
  <si>
    <t>-0,9*0,6     "odpočet okna</t>
  </si>
  <si>
    <t>-0,7*1,97     "odpočet dveří</t>
  </si>
  <si>
    <t>Místnost 1.06</t>
  </si>
  <si>
    <t>19</t>
  </si>
  <si>
    <t>612321121</t>
  </si>
  <si>
    <t>Omítka vápenocementová vnitřních ploch nanášená ručně jednovrstvá, tloušťky do 10 mm hladká svislých konstrukcí stěn</t>
  </si>
  <si>
    <t>1572682602</t>
  </si>
  <si>
    <t>https://podminky.urs.cz/item/CS_URS_2023_01/612321121</t>
  </si>
  <si>
    <t>Jádrová omítka pod keramický obklad</t>
  </si>
  <si>
    <t>93,448      "výpočet v pol.č. 781121011</t>
  </si>
  <si>
    <t>20</t>
  </si>
  <si>
    <t>612321141</t>
  </si>
  <si>
    <t>Omítka vápenocementová vnitřních ploch nanášená ručně dvouvrstvá, tloušťky jádrové omítky do 10 mm a tloušťky štuku do 3 mm štuková svislých konstrukcí stěn</t>
  </si>
  <si>
    <t>1640924747</t>
  </si>
  <si>
    <t>https://podminky.urs.cz/item/CS_URS_2023_01/612321141</t>
  </si>
  <si>
    <t>231,01     "celková plocha omítek - výpočet v pol.č. 612131121</t>
  </si>
  <si>
    <t>-93,448      "odpočet jádrové omítky pod keramický obklad - výpočet v pol.č. 781121011</t>
  </si>
  <si>
    <t>615142012</t>
  </si>
  <si>
    <t>Potažení vnitřních ploch pletivem v ploše nebo pruzích, na plném podkladu rabicovým provizorním přichycením nosníků</t>
  </si>
  <si>
    <t>1605664415</t>
  </si>
  <si>
    <t>https://podminky.urs.cz/item/CS_URS_2023_01/615142012</t>
  </si>
  <si>
    <t>Ocelové překlady IPE 140</t>
  </si>
  <si>
    <t>(0,3+0,2*2)*1,3*4</t>
  </si>
  <si>
    <t>22</t>
  </si>
  <si>
    <t>619995001</t>
  </si>
  <si>
    <t>Začištění omítek (s dodáním hmot) kolem oken, dveří, podlah, obkladů apod.</t>
  </si>
  <si>
    <t>m</t>
  </si>
  <si>
    <t>-1848860112</t>
  </si>
  <si>
    <t>https://podminky.urs.cz/item/CS_URS_2023_01/619995001</t>
  </si>
  <si>
    <t>Nová okna</t>
  </si>
  <si>
    <t>(0,9+0,6)*2*4</t>
  </si>
  <si>
    <t>23</t>
  </si>
  <si>
    <t>622142001</t>
  </si>
  <si>
    <t>Potažení vnějších ploch pletivem v ploše nebo pruzích, na plném podkladu sklovláknitým vtlačením do tmelu stěn</t>
  </si>
  <si>
    <t>90347243</t>
  </si>
  <si>
    <t>https://podminky.urs.cz/item/CS_URS_2023_01/622142001</t>
  </si>
  <si>
    <t>viz.  výkres č. 4</t>
  </si>
  <si>
    <t>Zapravení ostění po vybouraných otvorech pro nová okna</t>
  </si>
  <si>
    <t>(0,9+0,6*2)*0,15*4</t>
  </si>
  <si>
    <t>24</t>
  </si>
  <si>
    <t>622143003</t>
  </si>
  <si>
    <t>Montáž omítkových profilů plastových, pozinkovaných nebo dřevěných upevněných vtlačením do podkladní vrstvy nebo přibitím rohových s tkaninou</t>
  </si>
  <si>
    <t>1599752955</t>
  </si>
  <si>
    <t>https://podminky.urs.cz/item/CS_URS_2023_01/622143003</t>
  </si>
  <si>
    <t>25</t>
  </si>
  <si>
    <t>M</t>
  </si>
  <si>
    <t>55343023</t>
  </si>
  <si>
    <t>profil rohový Pz s kulatou hlavou pro vnitřní omítky tl 15mm</t>
  </si>
  <si>
    <t>-311139786</t>
  </si>
  <si>
    <t>viz. výkres č. 4</t>
  </si>
  <si>
    <t>(0,9+0,6*2)*2*2           "ostění oken</t>
  </si>
  <si>
    <t>8,4*1,05 'Přepočtené koeficientem množství</t>
  </si>
  <si>
    <t>26</t>
  </si>
  <si>
    <t>59051510</t>
  </si>
  <si>
    <t>profil začišťovací s okapnicí PVC s výztužnou tkaninou pro nadpraží ETICS</t>
  </si>
  <si>
    <t>-258188075</t>
  </si>
  <si>
    <t xml:space="preserve">0,9*4           "nová okna </t>
  </si>
  <si>
    <t>3,6*1,05 'Přepočtené koeficientem množství</t>
  </si>
  <si>
    <t>27</t>
  </si>
  <si>
    <t>59051512</t>
  </si>
  <si>
    <t>profil začišťovací s okapnicí PVC s výztužnou tkaninou pro parapet ETICS</t>
  </si>
  <si>
    <t>43730713</t>
  </si>
  <si>
    <t>28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</si>
  <si>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</si>
  <si>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</si>
  <si>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1583311663</t>
  </si>
  <si>
    <t>https://podminky.urs.cz/item/CS_URS_2023_01/622143004</t>
  </si>
  <si>
    <t>(0,9+0,6*2)*4           "nová okna - z interiéru</t>
  </si>
  <si>
    <t>(0,9+0,6*2)*4           "nová okna - z exteriéru</t>
  </si>
  <si>
    <t>29</t>
  </si>
  <si>
    <t>59051476</t>
  </si>
  <si>
    <t>profil začišťovací PVC 9mm s výztužnou tkaninou pro ostění ETICS</t>
  </si>
  <si>
    <t>754046980</t>
  </si>
  <si>
    <t>30</t>
  </si>
  <si>
    <t>59051516</t>
  </si>
  <si>
    <t>profil začišťovací PVC pro ostění vnitřních omítek</t>
  </si>
  <si>
    <t>1080158439</t>
  </si>
  <si>
    <t>31</t>
  </si>
  <si>
    <t>622525104</t>
  </si>
  <si>
    <t>Omítka tenkovrstvá jednotlivých malých ploch silikátová, akrylátová, silikonová nebo silikonsilikátová stěn, plochy jednotlivě přes 0,5 do 1,0 m2</t>
  </si>
  <si>
    <t>18849893</t>
  </si>
  <si>
    <t>https://podminky.urs.cz/item/CS_URS_2023_01/622525104</t>
  </si>
  <si>
    <t>Zapravení fasádní omítky a ostění po vybouraných otvorech pro nová okna</t>
  </si>
  <si>
    <t xml:space="preserve">4,0    </t>
  </si>
  <si>
    <t>32</t>
  </si>
  <si>
    <t>629135101</t>
  </si>
  <si>
    <t>Vyrovnávací vrstva z cementové malty pod klempířskými prvky šířky do 150 mm</t>
  </si>
  <si>
    <t>1340518877</t>
  </si>
  <si>
    <t>https://podminky.urs.cz/item/CS_URS_2023_01/629135101</t>
  </si>
  <si>
    <t>0,9*4</t>
  </si>
  <si>
    <t>33</t>
  </si>
  <si>
    <t>631311115</t>
  </si>
  <si>
    <t>Mazanina z betonu prostého bez zvýšených nároků na prostředí tl. přes 50 do 80 mm tř. C 20/25</t>
  </si>
  <si>
    <t>448859517</t>
  </si>
  <si>
    <t>https://podminky.urs.cz/item/CS_URS_2023_01/631311115</t>
  </si>
  <si>
    <t>4,79*0,876+((4,79+3,416)/2*1,374)</t>
  </si>
  <si>
    <t>0,9*0,15+0,7*0,15*5    "prahy dveří</t>
  </si>
  <si>
    <t>(3,266+1,878)/2*1,388</t>
  </si>
  <si>
    <t>1,6*2,75</t>
  </si>
  <si>
    <t>2,01*2,75</t>
  </si>
  <si>
    <t>0,7*0,15    "prahy dveří</t>
  </si>
  <si>
    <t>1,6*2,588</t>
  </si>
  <si>
    <t>2,01*2,588</t>
  </si>
  <si>
    <t>1,0*0,85+1,22*0,85+2,32*0,7</t>
  </si>
  <si>
    <t>40,567*0,06</t>
  </si>
  <si>
    <t>34</t>
  </si>
  <si>
    <t>631362021</t>
  </si>
  <si>
    <t>Výztuž mazanin ze svařovaných sítí z drátů typu KARI</t>
  </si>
  <si>
    <t>-1490642247</t>
  </si>
  <si>
    <t>https://podminky.urs.cz/item/CS_URS_2023_01/631362021</t>
  </si>
  <si>
    <t>40,567*0,004335     "výpočet v pol.č. 631311115</t>
  </si>
  <si>
    <t>0,176*0,2       "20% na přesahy</t>
  </si>
  <si>
    <t>35</t>
  </si>
  <si>
    <t>633811111</t>
  </si>
  <si>
    <t>Broušení betonových podlah nerovností do 2 mm (stržení šlemu)</t>
  </si>
  <si>
    <t>745088162</t>
  </si>
  <si>
    <t>https://podminky.urs.cz/item/CS_URS_2023_01/633811111</t>
  </si>
  <si>
    <t>40,567     "výpočet v pol.č. 631311115</t>
  </si>
  <si>
    <t>36</t>
  </si>
  <si>
    <t>634112112</t>
  </si>
  <si>
    <t>Obvodová dilatace mezi stěnou a mazaninou nebo potěrem podlahovým páskem z pěnového PE tl. do 10 mm, výšky 100 mm</t>
  </si>
  <si>
    <t>890222529</t>
  </si>
  <si>
    <t>https://podminky.urs.cz/item/CS_URS_2023_01/634112112</t>
  </si>
  <si>
    <t>4,79+0,876+2,25+3,416+1,944</t>
  </si>
  <si>
    <t>0,15*2*6    "prahy dveří</t>
  </si>
  <si>
    <t>-0,9-0,7*5   "odpočet dveří</t>
  </si>
  <si>
    <t>3,266+1,878+1,388+1,963</t>
  </si>
  <si>
    <t>-0,7   "odpočet dveří</t>
  </si>
  <si>
    <t>(1,6+2,75)*2</t>
  </si>
  <si>
    <t>(2,01+2,75)*2</t>
  </si>
  <si>
    <t>-0,7*3   "odpočet dveří</t>
  </si>
  <si>
    <t>(1,6+2,588)*2</t>
  </si>
  <si>
    <t>(2,01+2,588)*2</t>
  </si>
  <si>
    <t>((2,32+1,55)*2)+0,85*2</t>
  </si>
  <si>
    <t>37</t>
  </si>
  <si>
    <t>642942611</t>
  </si>
  <si>
    <t>Osazování zárubní nebo rámů kovových dveřních lisovaných nebo z úhelníků bez dveřních křídel na montážní pěnu, plochy otvoru do 2,5 m2</t>
  </si>
  <si>
    <t>1549374226</t>
  </si>
  <si>
    <t>https://podminky.urs.cz/item/CS_URS_2023_01/642942611</t>
  </si>
  <si>
    <t>38</t>
  </si>
  <si>
    <t>55331486</t>
  </si>
  <si>
    <t>zárubeň jednokřídlá ocelová pro zdění tl stěny 110-150mm rozměru 700/1970, 2100mm</t>
  </si>
  <si>
    <t>-829562234</t>
  </si>
  <si>
    <t>Ostatní konstrukce a práce, bourání</t>
  </si>
  <si>
    <t>39</t>
  </si>
  <si>
    <t>949101111</t>
  </si>
  <si>
    <t>Lešení pomocné pracovní pro objekty pozemních staveb pro zatížení do 150 kg/m2, o výšce lešeňové podlahy do 1,9 m</t>
  </si>
  <si>
    <t>-339431672</t>
  </si>
  <si>
    <t>https://podminky.urs.cz/item/CS_URS_2023_01/949101111</t>
  </si>
  <si>
    <t>Legenda místností</t>
  </si>
  <si>
    <t>9,83+3,57+10,05+9,46+3,51*2</t>
  </si>
  <si>
    <t>40</t>
  </si>
  <si>
    <t>952901111</t>
  </si>
  <si>
    <t>Vyčištění budov nebo objektů před předáním do užívání budov bytové nebo občanské výstavby, světlé výšky podlaží do 4 m</t>
  </si>
  <si>
    <t>-765088106</t>
  </si>
  <si>
    <t>https://podminky.urs.cz/item/CS_URS_2023_01/952901111</t>
  </si>
  <si>
    <t>41</t>
  </si>
  <si>
    <t>961055111</t>
  </si>
  <si>
    <t>Bourání základů z betonu železového</t>
  </si>
  <si>
    <t>942014325</t>
  </si>
  <si>
    <t>https://podminky.urs.cz/item/CS_URS_2023_01/961055111</t>
  </si>
  <si>
    <t>viz. výkres č. 3</t>
  </si>
  <si>
    <t>Základová deska</t>
  </si>
  <si>
    <t>42</t>
  </si>
  <si>
    <t>962031132</t>
  </si>
  <si>
    <t>Bourání příček z cihel, tvárnic nebo příčkovek z cihel pálených, plných nebo dutých na maltu vápennou nebo vápenocementovou, tl. do 100 mm</t>
  </si>
  <si>
    <t>-1047834388</t>
  </si>
  <si>
    <t>https://podminky.urs.cz/item/CS_URS_2023_01/962031132</t>
  </si>
  <si>
    <t>viz. výkres č. 03</t>
  </si>
  <si>
    <t>(2,888+5,488+2,625+1,0+1,525*4+3,9)*3,0</t>
  </si>
  <si>
    <t>-0,6*1,97*9    "odpočet dveří</t>
  </si>
  <si>
    <t>43</t>
  </si>
  <si>
    <t>962031133</t>
  </si>
  <si>
    <t>Bourání příček z cihel, tvárnic nebo příčkovek z cihel pálených, plných nebo dutých na maltu vápennou nebo vápenocementovou, tl. do 150 mm</t>
  </si>
  <si>
    <t>647682602</t>
  </si>
  <si>
    <t>https://podminky.urs.cz/item/CS_URS_2023_01/962031133</t>
  </si>
  <si>
    <t>3,9*3,0</t>
  </si>
  <si>
    <t>44</t>
  </si>
  <si>
    <t>965081213</t>
  </si>
  <si>
    <t>Bourání podlah z dlaždic bez podkladního lože nebo mazaniny, s jakoukoliv výplní spár keramických nebo xylolitových tl. do 10 mm, plochy přes 1 m2</t>
  </si>
  <si>
    <t>1850084280</t>
  </si>
  <si>
    <t>https://podminky.urs.cz/item/CS_URS_2023_01/965081213</t>
  </si>
  <si>
    <t>18,98+2,29+10,24+10,58</t>
  </si>
  <si>
    <t>45</t>
  </si>
  <si>
    <t>965081611</t>
  </si>
  <si>
    <t>Odsekání soklíků včetně otlučení podkladní omítky až na zdivo rovných</t>
  </si>
  <si>
    <t>1917282165</t>
  </si>
  <si>
    <t>https://podminky.urs.cz/item/CS_URS_2023_01/965081611</t>
  </si>
  <si>
    <t>OTLUČENÍ SOKLŮ U NEBOURANÉHO ZDIVA</t>
  </si>
  <si>
    <t>4,7+2,576+2,563</t>
  </si>
  <si>
    <t>0,1*2     "ostění dveří</t>
  </si>
  <si>
    <t>-0,9  "odpočet dveří</t>
  </si>
  <si>
    <t>1,414+1,788</t>
  </si>
  <si>
    <t>1,45+1,35+0,9+1,525+1,0</t>
  </si>
  <si>
    <t>1,088+1,525+0,9*4</t>
  </si>
  <si>
    <t>Odpočet bouraných keramických obkladů</t>
  </si>
  <si>
    <t>-1,45+1,35+0,9+1,525     "místnost 1.03</t>
  </si>
  <si>
    <t>-0,9*4+1,525+2,9           "místnost 1.04</t>
  </si>
  <si>
    <t>46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</si>
  <si>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</si>
  <si>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</si>
  <si>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-42604912</t>
  </si>
  <si>
    <t>https://podminky.urs.cz/item/CS_URS_2023_01/967031132</t>
  </si>
  <si>
    <t>Otvory pro nová okna</t>
  </si>
  <si>
    <t>(0,9+0,6)*2*0,3*4</t>
  </si>
  <si>
    <t>47</t>
  </si>
  <si>
    <t>968072455</t>
  </si>
  <si>
    <t>Vybourání kovových rámů oken s křídly, dveřních zárubní, vrat, stěn, ostění nebo obkladů dveřních zárubní, plochy do 2 m2</t>
  </si>
  <si>
    <t>893210251</t>
  </si>
  <si>
    <t>https://podminky.urs.cz/item/CS_URS_2023_01/968072455</t>
  </si>
  <si>
    <t xml:space="preserve">0,6*1,97*9   </t>
  </si>
  <si>
    <t>48</t>
  </si>
  <si>
    <t>971033541</t>
  </si>
  <si>
    <t>Vybourání otvorů ve zdivu základovém nebo nadzákladovém z cihel, tvárnic, příčkovek z cihel pálených na maltu vápennou nebo vápenocementovou plochy do 1 m2, tl. do 300 mm</t>
  </si>
  <si>
    <t>1310961027</t>
  </si>
  <si>
    <t>https://podminky.urs.cz/item/CS_URS_2023_01/971033541</t>
  </si>
  <si>
    <t>0,9*0,6*0,3*4</t>
  </si>
  <si>
    <t>49</t>
  </si>
  <si>
    <t>973031813</t>
  </si>
  <si>
    <t>Vysekání výklenků nebo kapes ve zdivu z cihel na maltu vápennou nebo vápenocementovou kapes pro zavázání nových příček, tl. do 150 mm</t>
  </si>
  <si>
    <t>-685704763</t>
  </si>
  <si>
    <t>https://podminky.urs.cz/item/CS_URS_2023_01/973031813</t>
  </si>
  <si>
    <t>3,38*10</t>
  </si>
  <si>
    <t>50</t>
  </si>
  <si>
    <t>974031664</t>
  </si>
  <si>
    <t>Vysekání rýh ve zdivu cihelném na maltu vápennou nebo vápenocementovou pro vtahování nosníků do zdí, před vybouráním otvoru do hl. 150 mm, při v. nosníku do 150 mm</t>
  </si>
  <si>
    <t>98176563</t>
  </si>
  <si>
    <t>https://podminky.urs.cz/item/CS_URS_2023_01/974031664</t>
  </si>
  <si>
    <t>1,3*2*4</t>
  </si>
  <si>
    <t>51</t>
  </si>
  <si>
    <t>977151122</t>
  </si>
  <si>
    <t>Jádrové vrty diamantovými korunkami do stavebních materiálů (železobetonu, betonu, cihel, obkladů, dlažeb, kamene) průměru přes 120 do 130 mm</t>
  </si>
  <si>
    <t>458741508</t>
  </si>
  <si>
    <t>https://podminky.urs.cz/item/CS_URS_2023_01/977151122</t>
  </si>
  <si>
    <t>viz. výkres VZT</t>
  </si>
  <si>
    <t>Odvětrání do fasády</t>
  </si>
  <si>
    <t>0,3*3</t>
  </si>
  <si>
    <t>52</t>
  </si>
  <si>
    <t>978011191</t>
  </si>
  <si>
    <t>Otlučení vápenných nebo vápenocementových omítek vnitřních ploch stropů, v rozsahu přes 50 do 100 %</t>
  </si>
  <si>
    <t>-68347132</t>
  </si>
  <si>
    <t>https://podminky.urs.cz/item/CS_URS_2023_01/978011191</t>
  </si>
  <si>
    <t>53</t>
  </si>
  <si>
    <t>978013191</t>
  </si>
  <si>
    <t>Otlučení vápenných nebo vápenocementových omítek vnitřních ploch stěn s vyškrabáním spar, s očištěním zdiva, v rozsahu přes 50 do 100 %</t>
  </si>
  <si>
    <t>-118597392</t>
  </si>
  <si>
    <t>https://podminky.urs.cz/item/CS_URS_2023_01/978013191</t>
  </si>
  <si>
    <t>OTLUČENÍ OMÍTEK U NEBOURANÉHO ZDIVA</t>
  </si>
  <si>
    <t xml:space="preserve">(4,7+2,576+2,563)*3,0   </t>
  </si>
  <si>
    <t>(0,9+1,97*2)*0,1     "ostění dveří</t>
  </si>
  <si>
    <t>-0,9*1,97  "odpočet dveří</t>
  </si>
  <si>
    <t xml:space="preserve">(1,414+1,788)*3,0 </t>
  </si>
  <si>
    <t xml:space="preserve">(1,45+1,35+0,9+1,525+1,0)*3,0  </t>
  </si>
  <si>
    <t>(1,088+1,525+0,9*4)*3,0</t>
  </si>
  <si>
    <t>-26,5         "výpočet v pol.č. 978059541</t>
  </si>
  <si>
    <t>54</t>
  </si>
  <si>
    <t>978059541</t>
  </si>
  <si>
    <t>Odsekání obkladů stěn včetně otlučení podkladní omítky až na zdivo z obkládaček vnitřních, z jakýchkoliv materiálů, plochy přes 1 m2</t>
  </si>
  <si>
    <t>-289994235</t>
  </si>
  <si>
    <t>https://podminky.urs.cz/item/CS_URS_2023_01/978059541</t>
  </si>
  <si>
    <t>Místnost 1.03 - odsekání obkladů mimo bourané zdivo</t>
  </si>
  <si>
    <t>(1,45+1,35+0,9+1,525)*2,0</t>
  </si>
  <si>
    <t>Místnost 1.04 - odsekání obkladů mimo bourané zdivo</t>
  </si>
  <si>
    <t>(0,9*4+1,525+2,9)*2,0</t>
  </si>
  <si>
    <t>997</t>
  </si>
  <si>
    <t>Přesun sutě</t>
  </si>
  <si>
    <t>55</t>
  </si>
  <si>
    <t>997013111</t>
  </si>
  <si>
    <t>Vnitrostaveništní doprava suti a vybouraných hmot vodorovně do 50 m svisle s použitím mechanizace pro budovy a haly výšky do 6 m</t>
  </si>
  <si>
    <t>447135889</t>
  </si>
  <si>
    <t>https://podminky.urs.cz/item/CS_URS_2023_01/997013111</t>
  </si>
  <si>
    <t>56</t>
  </si>
  <si>
    <t>997013501</t>
  </si>
  <si>
    <t>Odvoz suti a vybouraných hmot na skládku nebo meziskládku se složením, na vzdálenost do 1 km</t>
  </si>
  <si>
    <t>-128802580</t>
  </si>
  <si>
    <t>https://podminky.urs.cz/item/CS_URS_2023_01/997013501</t>
  </si>
  <si>
    <t>57</t>
  </si>
  <si>
    <t>997013509</t>
  </si>
  <si>
    <t>Odvoz suti a vybouraných hmot na skládku nebo meziskládku se složením, na vzdálenost Příplatek k ceně za každý další i započatý 1 km přes 1 km</t>
  </si>
  <si>
    <t>-113374043</t>
  </si>
  <si>
    <t>https://podminky.urs.cz/item/CS_URS_2023_01/997013509</t>
  </si>
  <si>
    <t>37,088*11       "předpoklad skládka do 12km</t>
  </si>
  <si>
    <t>58</t>
  </si>
  <si>
    <t>997013631</t>
  </si>
  <si>
    <t>Poplatek za uložení stavebního odpadu na skládce (skládkovné) směsného stavebního a demoličního zatříděného do Katalogu odpadů pod kódem 17 09 04</t>
  </si>
  <si>
    <t>-804797439</t>
  </si>
  <si>
    <t>https://podminky.urs.cz/item/CS_URS_2023_01/997013631</t>
  </si>
  <si>
    <t>998</t>
  </si>
  <si>
    <t>Přesun hmot</t>
  </si>
  <si>
    <t>59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</si>
  <si>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</si>
  <si>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</si>
  <si>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1318688130</t>
  </si>
  <si>
    <t>https://podminky.urs.cz/item/CS_URS_2023_01/998011001</t>
  </si>
  <si>
    <t>PSV</t>
  </si>
  <si>
    <t>Práce a dodávky PSV</t>
  </si>
  <si>
    <t>711</t>
  </si>
  <si>
    <t>Izolace proti vodě, vlhkosti a plynům</t>
  </si>
  <si>
    <t>60</t>
  </si>
  <si>
    <t>711111001</t>
  </si>
  <si>
    <t>Provedení izolace proti zemní vlhkosti natěradly a tmely za studena na ploše vodorovné V nátěrem penetračním</t>
  </si>
  <si>
    <t>-402061370</t>
  </si>
  <si>
    <t>https://podminky.urs.cz/item/CS_URS_2023_01/711111001</t>
  </si>
  <si>
    <t>61</t>
  </si>
  <si>
    <t>11163150</t>
  </si>
  <si>
    <t>lak penetrační asfaltový</t>
  </si>
  <si>
    <t>-239152707</t>
  </si>
  <si>
    <t>43,506*0,00033 'Přepočtené koeficientem množství</t>
  </si>
  <si>
    <t>62</t>
  </si>
  <si>
    <t>711112001</t>
  </si>
  <si>
    <t>Provedení izolace proti zemní vlhkosti natěradly a tmely za studena na ploše svislé S nátěrem penetračním</t>
  </si>
  <si>
    <t>-54232159</t>
  </si>
  <si>
    <t>https://podminky.urs.cz/item/CS_URS_2023_01/711112001</t>
  </si>
  <si>
    <t>VYTAŽENÍ IZOLACE NA STĚNY</t>
  </si>
  <si>
    <t>(4,79+0,876+2,25+3,416+1,944)*0,16</t>
  </si>
  <si>
    <t>-(0,9+0,7*5)*0,16   "odpočet dveří</t>
  </si>
  <si>
    <t>(3,266+1,878+1,388+1,963)*0,16</t>
  </si>
  <si>
    <t>-0,7*0,16   "odpočet dveří</t>
  </si>
  <si>
    <t>(1,6+2,75)*2*0,16</t>
  </si>
  <si>
    <t>(2,01+2,75)*2*0,16</t>
  </si>
  <si>
    <t>-0,7*0,16*3   "odpočet dveří</t>
  </si>
  <si>
    <t>(1,6+2,588)*2*0,16</t>
  </si>
  <si>
    <t>(2,01+2,588)*2*0,16</t>
  </si>
  <si>
    <t>(((2,32+1,55)*2)+0,85*2)*0,16</t>
  </si>
  <si>
    <t>63</t>
  </si>
  <si>
    <t>208244524</t>
  </si>
  <si>
    <t>10,517*0,00034 'Přepočtené koeficientem množství</t>
  </si>
  <si>
    <t>64</t>
  </si>
  <si>
    <t>711141559</t>
  </si>
  <si>
    <t>Provedení izolace proti zemní vlhkosti pásy přitavením NAIP na ploše vodorovné V</t>
  </si>
  <si>
    <t>-1286367487</t>
  </si>
  <si>
    <t>https://podminky.urs.cz/item/CS_URS_2023_01/711141559</t>
  </si>
  <si>
    <t>(8,7*2,576+((8,7+5,788)/2*2,912))*2      "2 vrstvy pásů</t>
  </si>
  <si>
    <t>65</t>
  </si>
  <si>
    <t>62853004</t>
  </si>
  <si>
    <t>pás asfaltový natavitelný modifikovaný SBS tl 4,0mm s vložkou ze skleněné tkaniny a spalitelnou PE fólií nebo jemnozrnným minerálním posypem na horním povrchu</t>
  </si>
  <si>
    <t>-1329703797</t>
  </si>
  <si>
    <t>43,506*1,1655 'Přepočtené koeficientem množství</t>
  </si>
  <si>
    <t>66</t>
  </si>
  <si>
    <t>62832001</t>
  </si>
  <si>
    <t>pás asfaltový natavitelný oxidovaný tl 3,5mm typu V60 S35 s vložkou ze skleněné rohože, s jemnozrnným minerálním posypem</t>
  </si>
  <si>
    <t>-1342553153</t>
  </si>
  <si>
    <t>67</t>
  </si>
  <si>
    <t>711142559</t>
  </si>
  <si>
    <t>Provedení izolace proti zemní vlhkosti pásy přitavením NAIP na ploše svislé S</t>
  </si>
  <si>
    <t>-1964661357</t>
  </si>
  <si>
    <t>https://podminky.urs.cz/item/CS_URS_2023_01/711142559</t>
  </si>
  <si>
    <t>10,517       "výpočet v pol.č. 711112001</t>
  </si>
  <si>
    <t>10,517          "druhá vrstva</t>
  </si>
  <si>
    <t>68</t>
  </si>
  <si>
    <t>-1905152453</t>
  </si>
  <si>
    <t>10,517*1,221 'Přepočtené koeficientem množství</t>
  </si>
  <si>
    <t>69</t>
  </si>
  <si>
    <t>1187455476</t>
  </si>
  <si>
    <t>70</t>
  </si>
  <si>
    <t>998711101</t>
  </si>
  <si>
    <t>Přesun hmot pro izolace proti vodě, vlhkosti a plynům stanovený z hmotnosti přesunovaného materiálu vodorovná dopravní vzdálenost do 50 m v objektech výšky do 6 m</t>
  </si>
  <si>
    <t>-142020797</t>
  </si>
  <si>
    <t>https://podminky.urs.cz/item/CS_URS_2023_01/998711101</t>
  </si>
  <si>
    <t>71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</si>
  <si>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</si>
  <si>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</si>
  <si>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961569907</t>
  </si>
  <si>
    <t>https://podminky.urs.cz/item/CS_URS_2023_01/998711181</t>
  </si>
  <si>
    <t>713</t>
  </si>
  <si>
    <t>Izolace tepelné</t>
  </si>
  <si>
    <t>72</t>
  </si>
  <si>
    <t>713121111</t>
  </si>
  <si>
    <t>Montáž tepelné izolace podlah rohožemi, pásy, deskami, dílci, bloky (izolační materiál ve specifikaci) kladenými volně jednovrstvá</t>
  </si>
  <si>
    <t>-1076974214</t>
  </si>
  <si>
    <t>https://podminky.urs.cz/item/CS_URS_2023_01/713121111</t>
  </si>
  <si>
    <t>73</t>
  </si>
  <si>
    <t>28372309</t>
  </si>
  <si>
    <t>deska EPS 100 pro konstrukce s běžným zatížením λ=0,037 tl 100mm</t>
  </si>
  <si>
    <t>1648409354</t>
  </si>
  <si>
    <t>40,567*1,02 'Přepočtené koeficientem množství</t>
  </si>
  <si>
    <t>74</t>
  </si>
  <si>
    <t>998713101</t>
  </si>
  <si>
    <t>Přesun hmot pro izolace tepelné stanovený z hmotnosti přesunovaného materiálu vodorovná dopravní vzdálenost do 50 m v objektech výšky do 6 m</t>
  </si>
  <si>
    <t>726859266</t>
  </si>
  <si>
    <t>https://podminky.urs.cz/item/CS_URS_2023_01/998713101</t>
  </si>
  <si>
    <t>75</t>
  </si>
  <si>
    <t>998713181</t>
  </si>
  <si>
    <t>Přesun hmot pro izolace tepelné stanovený z hmotnosti přesunovaného materiálu Příplatek k cenám za přesun prováděný bez použití mechanizace pro jakoukoliv výšku objektu</t>
  </si>
  <si>
    <t>-1996054420</t>
  </si>
  <si>
    <t>https://podminky.urs.cz/item/CS_URS_2023_01/998713181</t>
  </si>
  <si>
    <t>725</t>
  </si>
  <si>
    <t>Zdravotechnika - zařizovací předměty</t>
  </si>
  <si>
    <t>76</t>
  </si>
  <si>
    <t>725110814</t>
  </si>
  <si>
    <t>Demontáž klozetů kombi</t>
  </si>
  <si>
    <t>soubor</t>
  </si>
  <si>
    <t>-1360053663</t>
  </si>
  <si>
    <t>https://podminky.urs.cz/item/CS_URS_2023_01/725110814</t>
  </si>
  <si>
    <t>5,0</t>
  </si>
  <si>
    <t>77</t>
  </si>
  <si>
    <t>725122813</t>
  </si>
  <si>
    <t>Demontáž pisoárů s nádrží a 1 záchodkem</t>
  </si>
  <si>
    <t>1967296039</t>
  </si>
  <si>
    <t>https://podminky.urs.cz/item/CS_URS_2023_01/725122813</t>
  </si>
  <si>
    <t>2,0</t>
  </si>
  <si>
    <t>78</t>
  </si>
  <si>
    <t>725210821</t>
  </si>
  <si>
    <t>Demontáž umyvadel bez výtokových armatur umyvadel</t>
  </si>
  <si>
    <t>1017414647</t>
  </si>
  <si>
    <t>https://podminky.urs.cz/item/CS_URS_2023_01/725210821</t>
  </si>
  <si>
    <t>79</t>
  </si>
  <si>
    <t>725820801</t>
  </si>
  <si>
    <t>Demontáž baterií nástěnných do G 3/4</t>
  </si>
  <si>
    <t>-457589474</t>
  </si>
  <si>
    <t>https://podminky.urs.cz/item/CS_URS_2023_01/725820801</t>
  </si>
  <si>
    <t>763</t>
  </si>
  <si>
    <t>Konstrukce suché výstavby</t>
  </si>
  <si>
    <t>80</t>
  </si>
  <si>
    <t>763411111</t>
  </si>
  <si>
    <t>Sanitární příčky vhodné do mokrého prostředí dělící z dřevotřískových desek s HPL-laminátem tl. 19,6 mm</t>
  </si>
  <si>
    <t>-1963092910</t>
  </si>
  <si>
    <t>https://podminky.urs.cz/item/CS_URS_2023_01/763411111</t>
  </si>
  <si>
    <t>(2,02*2+1,74)*2,0</t>
  </si>
  <si>
    <t>-0,7*1,97*3  "odpočet dveří</t>
  </si>
  <si>
    <t>81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</si>
  <si>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</si>
  <si>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</si>
  <si>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>-852972472</t>
  </si>
  <si>
    <t>https://podminky.urs.cz/item/CS_URS_2023_01/763411121</t>
  </si>
  <si>
    <t>82</t>
  </si>
  <si>
    <t>763411211</t>
  </si>
  <si>
    <t>Sanitární příčky vhodné do mokrého prostředí dělící přepážky k pisoárům z dřevotřískových desek s HPL-laminátem tl. 19,6 mm</t>
  </si>
  <si>
    <t>497536160</t>
  </si>
  <si>
    <t>https://podminky.urs.cz/item/CS_URS_2023_01/763411211</t>
  </si>
  <si>
    <t>0,41*0,66</t>
  </si>
  <si>
    <t>83</t>
  </si>
  <si>
    <t>763431001</t>
  </si>
  <si>
    <t>Montáž podhledu minerálního včetně zavěšeného roštu viditelného s panely vyjímatelnými, velikosti panelů do 0,36 m2</t>
  </si>
  <si>
    <t>-809148990</t>
  </si>
  <si>
    <t>https://podminky.urs.cz/item/CS_URS_2023_01/763431001</t>
  </si>
  <si>
    <t>84</t>
  </si>
  <si>
    <t>59036513</t>
  </si>
  <si>
    <t>deska podhledová minerální rovná bílá jemná hladká 15x600x600mm</t>
  </si>
  <si>
    <t>-2120780254</t>
  </si>
  <si>
    <t>39,697*1,05 'Přepočtené koeficientem množství</t>
  </si>
  <si>
    <t>85</t>
  </si>
  <si>
    <t>763431201</t>
  </si>
  <si>
    <t>Montáž podhledu minerálního napojení na stěnu lištou obvodovou</t>
  </si>
  <si>
    <t>1891145006</t>
  </si>
  <si>
    <t>https://podminky.urs.cz/item/CS_URS_2023_01/763431201</t>
  </si>
  <si>
    <t>86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</si>
  <si>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</si>
  <si>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</si>
  <si>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-483252946</t>
  </si>
  <si>
    <t>https://podminky.urs.cz/item/CS_URS_2023_01/998763301</t>
  </si>
  <si>
    <t>87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</si>
  <si>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</si>
  <si>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</si>
  <si>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-861928329</t>
  </si>
  <si>
    <t>https://podminky.urs.cz/item/CS_URS_2023_01/998763381</t>
  </si>
  <si>
    <t>764</t>
  </si>
  <si>
    <t>Konstrukce klempířské</t>
  </si>
  <si>
    <t>88</t>
  </si>
  <si>
    <t>764216602</t>
  </si>
  <si>
    <t>Oplechování parapetů z pozinkovaného plechu s povrchovou úpravou rovných mechanicky kotvené, bez rohů rš 200 mm</t>
  </si>
  <si>
    <t>-1705494907</t>
  </si>
  <si>
    <t>https://podminky.urs.cz/item/CS_URS_2023_01/764216602</t>
  </si>
  <si>
    <t>89</t>
  </si>
  <si>
    <t>998764101</t>
  </si>
  <si>
    <t>Přesun hmot pro konstrukce klempířské stanovený z hmotnosti přesunovaného materiálu vodorovná dopravní vzdálenost do 50 m v objektech výšky do 6 m</t>
  </si>
  <si>
    <t>498692158</t>
  </si>
  <si>
    <t>https://podminky.urs.cz/item/CS_URS_2023_01/998764101</t>
  </si>
  <si>
    <t>90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</si>
  <si>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</si>
  <si>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</si>
  <si>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96962401</t>
  </si>
  <si>
    <t>https://podminky.urs.cz/item/CS_URS_2023_01/998764181</t>
  </si>
  <si>
    <t>766</t>
  </si>
  <si>
    <t>Konstrukce truhlářské</t>
  </si>
  <si>
    <t>91</t>
  </si>
  <si>
    <t>766622216</t>
  </si>
  <si>
    <t>Montáž oken plastových plochy do 1 m2 včetně montáže rámu otevíravých do zdiva</t>
  </si>
  <si>
    <t>2139203857</t>
  </si>
  <si>
    <t>https://podminky.urs.cz/item/CS_URS_2023_01/766622216</t>
  </si>
  <si>
    <t>4,0</t>
  </si>
  <si>
    <t>92</t>
  </si>
  <si>
    <t>61140050</t>
  </si>
  <si>
    <t>okno plastové otevíravé/sklopné trojsklo do plochy 1m2</t>
  </si>
  <si>
    <t>-835058139</t>
  </si>
  <si>
    <t>0,9*0,6*4</t>
  </si>
  <si>
    <t>93</t>
  </si>
  <si>
    <t>766660001</t>
  </si>
  <si>
    <t>Montáž dveřních křídel dřevěných nebo plastových otevíravých do ocelové zárubně povrchově upravených jednokřídlových, šířky do 800 mm</t>
  </si>
  <si>
    <t>-266444212</t>
  </si>
  <si>
    <t>https://podminky.urs.cz/item/CS_URS_2023_01/766660001</t>
  </si>
  <si>
    <t>94</t>
  </si>
  <si>
    <t>61162085</t>
  </si>
  <si>
    <t>dveře jednokřídlé dřevotřískové povrch laminátový plné 700x1970-2100mm</t>
  </si>
  <si>
    <t>480904348</t>
  </si>
  <si>
    <t>95</t>
  </si>
  <si>
    <t>766660720</t>
  </si>
  <si>
    <t>Montáž dveřních doplňků větrací mřížky s vyříznutím otvoru</t>
  </si>
  <si>
    <t>2039404243</t>
  </si>
  <si>
    <t>https://podminky.urs.cz/item/CS_URS_2023_01/766660720</t>
  </si>
  <si>
    <t>3,0</t>
  </si>
  <si>
    <t>96</t>
  </si>
  <si>
    <t>429PC01.1</t>
  </si>
  <si>
    <t>mřížka větrací do dveří</t>
  </si>
  <si>
    <t>vlastní</t>
  </si>
  <si>
    <t>1223243925</t>
  </si>
  <si>
    <t>97</t>
  </si>
  <si>
    <t>766660729</t>
  </si>
  <si>
    <t>Montáž dveřních doplňků dveřního kování interiérového štítku s klikou</t>
  </si>
  <si>
    <t>803786259</t>
  </si>
  <si>
    <t>https://podminky.urs.cz/item/CS_URS_2023_01/766660729</t>
  </si>
  <si>
    <t>98</t>
  </si>
  <si>
    <t>5491461PC01.2</t>
  </si>
  <si>
    <t xml:space="preserve">kování dveřní vrchní klika včetně rozet, WC zámku a montážního materiálu </t>
  </si>
  <si>
    <t>50557408</t>
  </si>
  <si>
    <t>99</t>
  </si>
  <si>
    <t>766694116</t>
  </si>
  <si>
    <t>Montáž ostatních truhlářských konstrukcí parapetních desek dřevěných nebo plastových šířky do 300 mm</t>
  </si>
  <si>
    <t>-2031002533</t>
  </si>
  <si>
    <t>https://podminky.urs.cz/item/CS_URS_2023_01/766694116</t>
  </si>
  <si>
    <t>100</t>
  </si>
  <si>
    <t>61144400</t>
  </si>
  <si>
    <t>parapet plastový vnitřní komůrkový tl 20mm š 180mm</t>
  </si>
  <si>
    <t>-1171273804</t>
  </si>
  <si>
    <t>101</t>
  </si>
  <si>
    <t>61144019</t>
  </si>
  <si>
    <t>koncovka k parapetu plastovému vnitřnímu 1 pár</t>
  </si>
  <si>
    <t>sada</t>
  </si>
  <si>
    <t>1022901643</t>
  </si>
  <si>
    <t>102</t>
  </si>
  <si>
    <t>998766101</t>
  </si>
  <si>
    <t>Přesun hmot pro konstrukce truhlářské stanovený z hmotnosti přesunovaného materiálu vodorovná dopravní vzdálenost do 50 m v objektech výšky do 6 m</t>
  </si>
  <si>
    <t>2038425596</t>
  </si>
  <si>
    <t>https://podminky.urs.cz/item/CS_URS_2023_01/998766101</t>
  </si>
  <si>
    <t>103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</si>
  <si>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</si>
  <si>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</si>
  <si>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38211999</t>
  </si>
  <si>
    <t>https://podminky.urs.cz/item/CS_URS_2023_01/998766181</t>
  </si>
  <si>
    <t>771</t>
  </si>
  <si>
    <t>Podlahy z dlaždic</t>
  </si>
  <si>
    <t>104</t>
  </si>
  <si>
    <t>771121011</t>
  </si>
  <si>
    <t>Příprava podkladu před provedením dlažby nátěr penetrační na podlahu</t>
  </si>
  <si>
    <t>158117530</t>
  </si>
  <si>
    <t>https://podminky.urs.cz/item/CS_URS_2023_01/771121011</t>
  </si>
  <si>
    <t>105</t>
  </si>
  <si>
    <t>771474112</t>
  </si>
  <si>
    <t>Montáž soklů z dlaždic keramických lepených flexibilním lepidlem rovných, výšky přes 65 do 90 mm</t>
  </si>
  <si>
    <t>1518828917</t>
  </si>
  <si>
    <t>https://podminky.urs.cz/item/CS_URS_2023_01/771474112</t>
  </si>
  <si>
    <t>106</t>
  </si>
  <si>
    <t>59761416</t>
  </si>
  <si>
    <t>sokl-dlažba keramická slinutá hladká do interiéru i exteriéru 300x80mm</t>
  </si>
  <si>
    <t>1082509074</t>
  </si>
  <si>
    <t>36*1,1 'Přepočtené koeficientem množství</t>
  </si>
  <si>
    <t>107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</si>
  <si>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</si>
  <si>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</si>
  <si>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-652419984</t>
  </si>
  <si>
    <t>https://podminky.urs.cz/item/CS_URS_2023_01/771574263</t>
  </si>
  <si>
    <t>108</t>
  </si>
  <si>
    <t>59761409</t>
  </si>
  <si>
    <t>dlažba keramická slinutá protiskluzná do interiéru i exteriéru pro vysoké mechanické namáhání přes 9 do 12ks/m2</t>
  </si>
  <si>
    <t>-760912534</t>
  </si>
  <si>
    <t>40,567*1,1 'Přepočtené koeficientem množství</t>
  </si>
  <si>
    <t>109</t>
  </si>
  <si>
    <t>771591112</t>
  </si>
  <si>
    <t>Izolace podlahy pod dlažbu nátěrem nebo stěrkou ve dvou vrstvách</t>
  </si>
  <si>
    <t>-879184945</t>
  </si>
  <si>
    <t>https://podminky.urs.cz/item/CS_URS_2023_01/771591112</t>
  </si>
  <si>
    <t>110</t>
  </si>
  <si>
    <t>771591115</t>
  </si>
  <si>
    <t>Podlahy - dokončovací práce spárování silikonem</t>
  </si>
  <si>
    <t>-764308929</t>
  </si>
  <si>
    <t>https://podminky.urs.cz/item/CS_URS_2023_01/771591115</t>
  </si>
  <si>
    <t>111</t>
  </si>
  <si>
    <t>771591241</t>
  </si>
  <si>
    <t>Izolace podlahy pod dlažbu těsnícími izolačními pásy vnitřní kout</t>
  </si>
  <si>
    <t>-2102605566</t>
  </si>
  <si>
    <t>https://podminky.urs.cz/item/CS_URS_2023_01/771591241</t>
  </si>
  <si>
    <t>112</t>
  </si>
  <si>
    <t>771591242</t>
  </si>
  <si>
    <t>Izolace podlahy pod dlažbu těsnícími izolačními pásy vnější roh</t>
  </si>
  <si>
    <t>CS ÚRS 2022 01</t>
  </si>
  <si>
    <t>-1394515088</t>
  </si>
  <si>
    <t>https://podminky.urs.cz/item/CS_URS_2022_01/771591242</t>
  </si>
  <si>
    <t>113</t>
  </si>
  <si>
    <t>771591264</t>
  </si>
  <si>
    <t>Izolace podlahy pod dlažbu těsnícími izolačními pásy mezi podlahou a stěnu</t>
  </si>
  <si>
    <t>-2017619236</t>
  </si>
  <si>
    <t>https://podminky.urs.cz/item/CS_URS_2023_01/771591264</t>
  </si>
  <si>
    <t>-0,7 "odpočet dveří</t>
  </si>
  <si>
    <t>114</t>
  </si>
  <si>
    <t>998771101</t>
  </si>
  <si>
    <t>Přesun hmot pro podlahy z dlaždic stanovený z hmotnosti přesunovaného materiálu vodorovná dopravní vzdálenost do 50 m v objektech výšky do 6 m</t>
  </si>
  <si>
    <t>-2060919563</t>
  </si>
  <si>
    <t>https://podminky.urs.cz/item/CS_URS_2023_01/998771101</t>
  </si>
  <si>
    <t>115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</si>
  <si>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</si>
  <si>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</si>
  <si>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-1666250261</t>
  </si>
  <si>
    <t>https://podminky.urs.cz/item/CS_URS_2023_01/998771181</t>
  </si>
  <si>
    <t>781</t>
  </si>
  <si>
    <t>Dokončovací práce - obklady</t>
  </si>
  <si>
    <t>116</t>
  </si>
  <si>
    <t>781121011</t>
  </si>
  <si>
    <t>Příprava podkladu před provedením obkladu nátěr penetrační na stěnu</t>
  </si>
  <si>
    <t>1822648283</t>
  </si>
  <si>
    <t>https://podminky.urs.cz/item/CS_URS_2023_01/781121011</t>
  </si>
  <si>
    <t>(0,65*2+1,388)*1,8</t>
  </si>
  <si>
    <t>(1,6+2,75)*2*1,8</t>
  </si>
  <si>
    <t>(2,01+2,75)*2*1,8</t>
  </si>
  <si>
    <t>-0,7*1,8*3   "odpočet dveří</t>
  </si>
  <si>
    <t>-0,9*0,3       "odpočet okna</t>
  </si>
  <si>
    <t>(1,6+2,588)*2*1,8</t>
  </si>
  <si>
    <t>(2,01+2,588)*2*1,8</t>
  </si>
  <si>
    <t>((2,32+1,55)*2*1,8)+0,85*2*1,8</t>
  </si>
  <si>
    <t>(0,85+1,0+1,55)*0,2         "navýšení obkladu ve sprše</t>
  </si>
  <si>
    <t>-0,9*0,3     "odpočet okna</t>
  </si>
  <si>
    <t>-0,7*1,8     "odpočet dveří</t>
  </si>
  <si>
    <t>117</t>
  </si>
  <si>
    <t>781131112</t>
  </si>
  <si>
    <t>Izolace stěny pod obklad izolace nátěrem nebo stěrkou ve dvou vrstvách</t>
  </si>
  <si>
    <t>-2071631483</t>
  </si>
  <si>
    <t>https://podminky.urs.cz/item/CS_URS_2023_01/781131112</t>
  </si>
  <si>
    <t>118</t>
  </si>
  <si>
    <t>781474112</t>
  </si>
  <si>
    <t>Montáž obkladů vnitřních stěn z dlaždic keramických lepených flexibilním lepidlem maloformátových hladkých přes 9 do 12 ks/m2</t>
  </si>
  <si>
    <t>1338066459</t>
  </si>
  <si>
    <t>https://podminky.urs.cz/item/CS_URS_2023_01/781474112</t>
  </si>
  <si>
    <t>119</t>
  </si>
  <si>
    <t>59761026</t>
  </si>
  <si>
    <t>obklad keramický hladký do 12ks/m2</t>
  </si>
  <si>
    <t>-251082004</t>
  </si>
  <si>
    <t>93,448*1,1 'Přepočtené koeficientem množství</t>
  </si>
  <si>
    <t>120</t>
  </si>
  <si>
    <t>781494111</t>
  </si>
  <si>
    <t>Obklad - dokončující práce profily ukončovací plastové lepené flexibilním lepidlem rohové</t>
  </si>
  <si>
    <t>-365451553</t>
  </si>
  <si>
    <t>https://podminky.urs.cz/item/CS_URS_2023_01/781494111</t>
  </si>
  <si>
    <t>1,8*2</t>
  </si>
  <si>
    <t>121</t>
  </si>
  <si>
    <t>781494511</t>
  </si>
  <si>
    <t>Obklad - dokončující práce profily ukončovací plastové lepené flexibilním lepidlem ukončovací</t>
  </si>
  <si>
    <t>1627239221</t>
  </si>
  <si>
    <t>https://podminky.urs.cz/item/CS_URS_2023_01/781494511</t>
  </si>
  <si>
    <t>0,65*2+1,388+1,8*2</t>
  </si>
  <si>
    <t>-0,9       "odpočet okna</t>
  </si>
  <si>
    <t>-0,9     "odpočet okna</t>
  </si>
  <si>
    <t>-0,7     "odpočet dveří</t>
  </si>
  <si>
    <t>122</t>
  </si>
  <si>
    <t>781495115</t>
  </si>
  <si>
    <t>Obklad - dokončující práce ostatní práce spárování silikonem</t>
  </si>
  <si>
    <t>-1557727227</t>
  </si>
  <si>
    <t>https://podminky.urs.cz/item/CS_URS_2023_01/781495115</t>
  </si>
  <si>
    <t>1,8*24+2,0*6</t>
  </si>
  <si>
    <t>123</t>
  </si>
  <si>
    <t>998781101</t>
  </si>
  <si>
    <t>Přesun hmot pro obklady keramické stanovený z hmotnosti přesunovaného materiálu vodorovná dopravní vzdálenost do 50 m v objektech výšky do 6 m</t>
  </si>
  <si>
    <t>-1641669383</t>
  </si>
  <si>
    <t>https://podminky.urs.cz/item/CS_URS_2023_01/998781101</t>
  </si>
  <si>
    <t>124</t>
  </si>
  <si>
    <t>998781181</t>
  </si>
  <si>
    <t>Přesun hmot pro obklady keramické stanovený z hmotnosti přesunovaného materiálu Příplatek k cenám za přesun prováděný bez použití mechanizace pro jakoukoliv výšku objektu</t>
  </si>
  <si>
    <t>-469133189</t>
  </si>
  <si>
    <t>https://podminky.urs.cz/item/CS_URS_2023_01/998781181</t>
  </si>
  <si>
    <t>783</t>
  </si>
  <si>
    <t>Dokončovací práce - nátěry</t>
  </si>
  <si>
    <t>125</t>
  </si>
  <si>
    <t>783314201</t>
  </si>
  <si>
    <t>Základní antikorozní nátěr zámečnických konstrukcí jednonásobný syntetický standardní</t>
  </si>
  <si>
    <t>2018676267</t>
  </si>
  <si>
    <t>https://podminky.urs.cz/item/CS_URS_2023_01/783314201</t>
  </si>
  <si>
    <t>Ocelové překlady IPE 140 - 0,551 m2/m</t>
  </si>
  <si>
    <t>1,3*2*4*0,551</t>
  </si>
  <si>
    <t>784</t>
  </si>
  <si>
    <t>Dokončovací práce - malby a tapety</t>
  </si>
  <si>
    <t>126</t>
  </si>
  <si>
    <t>784171101</t>
  </si>
  <si>
    <t>Zakrytí nemalovaných ploch (materiál ve specifikaci) včetně pozdějšího odkrytí podlah</t>
  </si>
  <si>
    <t>574089094</t>
  </si>
  <si>
    <t>https://podminky.urs.cz/item/CS_URS_2023_01/784171101</t>
  </si>
  <si>
    <t>127</t>
  </si>
  <si>
    <t>58124844</t>
  </si>
  <si>
    <t>fólie pro malířské potřeby zakrývací tl 25µ 4x5m</t>
  </si>
  <si>
    <t>452180764</t>
  </si>
  <si>
    <t>39,93*1,05 'Přepočtené koeficientem množství</t>
  </si>
  <si>
    <t>128</t>
  </si>
  <si>
    <t>784181121</t>
  </si>
  <si>
    <t>Penetrace podkladu jednonásobná hloubková akrylátová bezbarvá v místnostech výšky do 3,80 m</t>
  </si>
  <si>
    <t>130541201</t>
  </si>
  <si>
    <t>https://podminky.urs.cz/item/CS_URS_2023_01/784181121</t>
  </si>
  <si>
    <t>(4,79+0,876+2,25+3,416+1,944)*2,8</t>
  </si>
  <si>
    <t>(3,266+1,878+1,388+1,963)*2,8</t>
  </si>
  <si>
    <t>(1,6+2,75)*2*2,8</t>
  </si>
  <si>
    <t>(2,01+2,75)*2*2,8</t>
  </si>
  <si>
    <t>(1,6+2,588)*2*2,8</t>
  </si>
  <si>
    <t>(2,01+2,588)*2*2,8</t>
  </si>
  <si>
    <t>((2,32+1,55)*2*2,8)+0,85*2*2,8</t>
  </si>
  <si>
    <t>Odpočet keramických obkladů</t>
  </si>
  <si>
    <t>-93,448      "výpočet v pol.č. 781121011</t>
  </si>
  <si>
    <t>129</t>
  </si>
  <si>
    <t>784211101</t>
  </si>
  <si>
    <t>Malby z malířských směsí oděruvzdorných za mokra dvojnásobné, bílé za mokra oděruvzdorné výborně v místnostech výšky do 3,80 m</t>
  </si>
  <si>
    <t>1687152159</t>
  </si>
  <si>
    <t>https://podminky.urs.cz/item/CS_URS_2023_01/784211101</t>
  </si>
  <si>
    <t>02 - Zdravotně technické instalace</t>
  </si>
  <si>
    <t xml:space="preserve">    721 - Zdravotechnika - vnitřní kanalizace</t>
  </si>
  <si>
    <t xml:space="preserve">    722 - Zdravotechnika - vnitřní vodovod</t>
  </si>
  <si>
    <t>612135101</t>
  </si>
  <si>
    <t>Hrubá výplň rýh maltou jakékoli šířky rýhy ve stěnách</t>
  </si>
  <si>
    <t>-1635574952</t>
  </si>
  <si>
    <t>https://podminky.urs.cz/item/CS_URS_2023_01/612135101</t>
  </si>
  <si>
    <t>Zapravení vysekaných rýh pro provedení potrubí</t>
  </si>
  <si>
    <t>85,0*0,2</t>
  </si>
  <si>
    <t>974031142</t>
  </si>
  <si>
    <t>Vysekání rýh ve zdivu cihelném na maltu vápennou nebo vápenocementovou do hl. 70 mm a šířky do 70 mm</t>
  </si>
  <si>
    <t>2071998654</t>
  </si>
  <si>
    <t>https://podminky.urs.cz/item/CS_URS_2023_01/974031142</t>
  </si>
  <si>
    <t>58,0   "vodovod</t>
  </si>
  <si>
    <t>7,0      "kanalizace DN50</t>
  </si>
  <si>
    <t>974031164</t>
  </si>
  <si>
    <t>Vysekání rýh ve zdivu cihelném na maltu vápennou nebo vápenocementovou do hl. 150 mm a šířky do 150 mm</t>
  </si>
  <si>
    <t>1750147503</t>
  </si>
  <si>
    <t>https://podminky.urs.cz/item/CS_URS_2023_01/974031164</t>
  </si>
  <si>
    <t>15,0   "kanalizace DN75</t>
  </si>
  <si>
    <t>5,0   "kanalizace DN110</t>
  </si>
  <si>
    <t>9r02.1</t>
  </si>
  <si>
    <t>Prostupy stěnou vč. zapravení</t>
  </si>
  <si>
    <t>kpl</t>
  </si>
  <si>
    <t>-2064286976</t>
  </si>
  <si>
    <t>-1623423554</t>
  </si>
  <si>
    <t>1158322010</t>
  </si>
  <si>
    <t>-1758494129</t>
  </si>
  <si>
    <t>1,385*11      "předpoklad skládka do 12km</t>
  </si>
  <si>
    <t>1610912412</t>
  </si>
  <si>
    <t>1314133161</t>
  </si>
  <si>
    <t>721</t>
  </si>
  <si>
    <t>Zdravotechnika - vnitřní kanalizace</t>
  </si>
  <si>
    <t>721173401</t>
  </si>
  <si>
    <t>Potrubí z trub PVC SN4 svodné (ležaté) DN 110</t>
  </si>
  <si>
    <t>1255171223</t>
  </si>
  <si>
    <t>https://podminky.urs.cz/item/CS_URS_2023_01/721173401</t>
  </si>
  <si>
    <t>10,0</t>
  </si>
  <si>
    <t>721174025</t>
  </si>
  <si>
    <t>Potrubí z trub polypropylenových odpadní (svislé) DN 110</t>
  </si>
  <si>
    <t>-1204668909</t>
  </si>
  <si>
    <t>https://podminky.urs.cz/item/CS_URS_2023_01/721174025</t>
  </si>
  <si>
    <t>721174043</t>
  </si>
  <si>
    <t>Potrubí z trub polypropylenových připojovací DN 50</t>
  </si>
  <si>
    <t>-215449176</t>
  </si>
  <si>
    <t>https://podminky.urs.cz/item/CS_URS_2023_01/721174043</t>
  </si>
  <si>
    <t>721174044</t>
  </si>
  <si>
    <t>Potrubí z trub polypropylenových připojovací DN 75</t>
  </si>
  <si>
    <t>2135875300</t>
  </si>
  <si>
    <t>https://podminky.urs.cz/item/CS_URS_2023_01/721174044</t>
  </si>
  <si>
    <t>15,0</t>
  </si>
  <si>
    <t>721174045</t>
  </si>
  <si>
    <t>Potrubí z trub polypropylenových připojovací DN 110</t>
  </si>
  <si>
    <t>-871585731</t>
  </si>
  <si>
    <t>https://podminky.urs.cz/item/CS_URS_2023_01/721174045</t>
  </si>
  <si>
    <t>721194105</t>
  </si>
  <si>
    <t>Vyměření přípojek na potrubí vyvedení a upevnění odpadních výpustek DN 50</t>
  </si>
  <si>
    <t>-123873632</t>
  </si>
  <si>
    <t>https://podminky.urs.cz/item/CS_URS_2023_01/721194105</t>
  </si>
  <si>
    <t>721194107</t>
  </si>
  <si>
    <t>Vyměření přípojek na potrubí vyvedení a upevnění odpadních výpustek DN 70</t>
  </si>
  <si>
    <t>-1941190553</t>
  </si>
  <si>
    <t>https://podminky.urs.cz/item/CS_URS_2023_01/721194107</t>
  </si>
  <si>
    <t>721194109</t>
  </si>
  <si>
    <t>Vyměření přípojek na potrubí vyvedení a upevnění odpadních výpustek DN 110</t>
  </si>
  <si>
    <t>-973594777</t>
  </si>
  <si>
    <t>https://podminky.urs.cz/item/CS_URS_2023_01/721194109</t>
  </si>
  <si>
    <t>721212126</t>
  </si>
  <si>
    <t>Odtokové sprchové žlaby se zápachovou uzávěrkou a krycím roštem délky 950 mm</t>
  </si>
  <si>
    <t>-882877927</t>
  </si>
  <si>
    <t>https://podminky.urs.cz/item/CS_URS_2023_01/721212126</t>
  </si>
  <si>
    <t>721290111</t>
  </si>
  <si>
    <t>Zkouška těsnosti kanalizace v objektech vodou do DN 125</t>
  </si>
  <si>
    <t>-125647998</t>
  </si>
  <si>
    <t>https://podminky.urs.cz/item/CS_URS_2023_01/721290111</t>
  </si>
  <si>
    <t>721140r02.2</t>
  </si>
  <si>
    <t>Napojení nového kanalizačního potrubí na stávající stoupací potrubí</t>
  </si>
  <si>
    <t>-504581665</t>
  </si>
  <si>
    <t>721140r02.3</t>
  </si>
  <si>
    <t>Napojení nového kanalizačního ležatého potrubí na stávající</t>
  </si>
  <si>
    <t>1411376736</t>
  </si>
  <si>
    <t>998721101</t>
  </si>
  <si>
    <t>Přesun hmot pro vnitřní kanalizace stanovený z hmotnosti přesunovaného materiálu vodorovná dopravní vzdálenost do 50 m v objektech výšky do 6 m</t>
  </si>
  <si>
    <t>-1360259890</t>
  </si>
  <si>
    <t>https://podminky.urs.cz/item/CS_URS_2023_01/998721101</t>
  </si>
  <si>
    <t>998721181</t>
  </si>
  <si>
    <t>Přesun hmot pro vnitřní kanalizace stanovený z hmotnosti přesunovaného materiálu Příplatek k ceně za přesun prováděný bez použití mechanizace pro jakoukoliv výšku objektu</t>
  </si>
  <si>
    <t>326799947</t>
  </si>
  <si>
    <t>https://podminky.urs.cz/item/CS_URS_2023_01/998721181</t>
  </si>
  <si>
    <t>722</t>
  </si>
  <si>
    <t>Zdravotechnika - vnitřní vodovod</t>
  </si>
  <si>
    <t>722174002</t>
  </si>
  <si>
    <t>Potrubí z plastových trubek z polypropylenu PPR svařovaných polyfúzně PN 16 (SDR 7,4) D 20 x 2,8</t>
  </si>
  <si>
    <t>116476084</t>
  </si>
  <si>
    <t>https://podminky.urs.cz/item/CS_URS_2023_01/722174002</t>
  </si>
  <si>
    <t>viz. výkres č. 2</t>
  </si>
  <si>
    <t>16,0</t>
  </si>
  <si>
    <t>722174003</t>
  </si>
  <si>
    <t>Potrubí z plastových trubek z polypropylenu PPR svařovaných polyfúzně PN 16 (SDR 7,4) D 25 x 3,5</t>
  </si>
  <si>
    <t>1077205697</t>
  </si>
  <si>
    <t>https://podminky.urs.cz/item/CS_URS_2023_01/722174003</t>
  </si>
  <si>
    <t>722174022</t>
  </si>
  <si>
    <t>Potrubí z plastových trubek z polypropylenu PPR svařovaných polyfúzně PN 20 (SDR 6) D 20 x 3,4</t>
  </si>
  <si>
    <t>1413745638</t>
  </si>
  <si>
    <t>https://podminky.urs.cz/item/CS_URS_2023_01/722174022</t>
  </si>
  <si>
    <t>20,0</t>
  </si>
  <si>
    <t>722174023</t>
  </si>
  <si>
    <t>Potrubí z plastových trubek z polypropylenu PPR svařovaných polyfúzně PN 20 (SDR 6) D 25 x 4,2</t>
  </si>
  <si>
    <t>-508305726</t>
  </si>
  <si>
    <t>https://podminky.urs.cz/item/CS_URS_2023_01/722174023</t>
  </si>
  <si>
    <t>25,0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</si>
  <si>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</si>
  <si>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</si>
  <si>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-75906213</t>
  </si>
  <si>
    <t>https://podminky.urs.cz/item/CS_URS_2023_01/722181231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</si>
  <si>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</si>
  <si>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</si>
  <si>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-170095548</t>
  </si>
  <si>
    <t>https://podminky.urs.cz/item/CS_URS_2023_01/722181232</t>
  </si>
  <si>
    <t>722182012</t>
  </si>
  <si>
    <t>Podpůrný žlab pro potrubí průměru D 25</t>
  </si>
  <si>
    <t>-207696186</t>
  </si>
  <si>
    <t>https://podminky.urs.cz/item/CS_URS_2023_01/722182012</t>
  </si>
  <si>
    <t>Potrubí nad podhledem</t>
  </si>
  <si>
    <t>6,0*3</t>
  </si>
  <si>
    <t>722190401</t>
  </si>
  <si>
    <t>Zřízení přípojek na potrubí vyvedení a upevnění výpustek do DN 25</t>
  </si>
  <si>
    <t>1186852874</t>
  </si>
  <si>
    <t>https://podminky.urs.cz/item/CS_URS_2023_01/722190401</t>
  </si>
  <si>
    <t>722290226</t>
  </si>
  <si>
    <t>Zkoušky, proplach a desinfekce vodovodního potrubí zkoušky těsnosti vodovodního potrubí závitového do DN 50</t>
  </si>
  <si>
    <t>1518865273</t>
  </si>
  <si>
    <t>https://podminky.urs.cz/item/CS_URS_2023_01/722290226</t>
  </si>
  <si>
    <t>722290234</t>
  </si>
  <si>
    <t>Zkoušky, proplach a desinfekce vodovodního potrubí proplach a desinfekce vodovodního potrubí do DN 80</t>
  </si>
  <si>
    <t>430892034</t>
  </si>
  <si>
    <t>https://podminky.urs.cz/item/CS_URS_2023_01/722290234</t>
  </si>
  <si>
    <t>7221319r02.4</t>
  </si>
  <si>
    <t>Napojení nového vodovodního potrubí na stávající</t>
  </si>
  <si>
    <t>583931937</t>
  </si>
  <si>
    <t>998722101</t>
  </si>
  <si>
    <t>Přesun hmot pro vnitřní vodovod stanovený z hmotnosti přesunovaného materiálu vodorovná dopravní vzdálenost do 50 m v objektech výšky do 6 m</t>
  </si>
  <si>
    <t>1797404666</t>
  </si>
  <si>
    <t>https://podminky.urs.cz/item/CS_URS_2023_01/998722101</t>
  </si>
  <si>
    <t>998722181</t>
  </si>
  <si>
    <t>Přesun hmot pro vnitřní vodovod stanovený z hmotnosti přesunovaného materiálu Příplatek k ceně za přesun prováděný bez použití mechanizace pro jakoukoliv výšku objektu</t>
  </si>
  <si>
    <t>-880477785</t>
  </si>
  <si>
    <t>https://podminky.urs.cz/item/CS_URS_2023_01/998722181</t>
  </si>
  <si>
    <t>725112171</t>
  </si>
  <si>
    <t>Zařízení záchodů kombi klozety s hlubokým splachováním odpad vodorovný</t>
  </si>
  <si>
    <t>2129945516</t>
  </si>
  <si>
    <t>https://podminky.urs.cz/item/CS_URS_2023_01/725112171</t>
  </si>
  <si>
    <t>725211603</t>
  </si>
  <si>
    <t>Umyvadla keramická bílá bez výtokových armatur připevněná na stěnu šrouby bez sloupu nebo krytu na sifon, šířka umyvadla 600 mm</t>
  </si>
  <si>
    <t>80324977</t>
  </si>
  <si>
    <t>https://podminky.urs.cz/item/CS_URS_2023_01/725211603</t>
  </si>
  <si>
    <t>Poznámka k položce:_x000D_
V cenách je započteno i dodání kulových uzávěrů (roháčků) a sifonu._x000D_
V cenách s viditelným sifonem (tj. bez krytu sifonu, slopu, skříňky, ..) jsou použity kulové uzávěry a sifon s celokovovým designem.</t>
  </si>
  <si>
    <t>6,0</t>
  </si>
  <si>
    <t>7252916r02.5</t>
  </si>
  <si>
    <t>Doplňky zařízení koupelen a záchodů nerezové dávkovač tekutého mýdla na 1200 ml</t>
  </si>
  <si>
    <t>odvozeno ÚRS</t>
  </si>
  <si>
    <t>-421348138</t>
  </si>
  <si>
    <t>725291531</t>
  </si>
  <si>
    <t>Doplňky zařízení koupelen a záchodů plastové zásobník papírových ručníků</t>
  </si>
  <si>
    <t>-78781467</t>
  </si>
  <si>
    <t>https://podminky.urs.cz/item/CS_URS_2023_01/725291531</t>
  </si>
  <si>
    <t>72529r02.6</t>
  </si>
  <si>
    <t>Doplňky zařízení koupelen a záchodů koš drátěný na papírové ručníky 47 l</t>
  </si>
  <si>
    <t>-1909849976</t>
  </si>
  <si>
    <t>725331111</t>
  </si>
  <si>
    <t>Výlevky bez výtokových armatur a splachovací nádrže keramické se sklopnou plastovou mřížkou 425 mm</t>
  </si>
  <si>
    <t>-1270752</t>
  </si>
  <si>
    <t>https://podminky.urs.cz/item/CS_URS_2023_01/725331111</t>
  </si>
  <si>
    <t>1,0</t>
  </si>
  <si>
    <t>725532118</t>
  </si>
  <si>
    <t>Elektrické ohřívače zásobníkové beztlakové přepadové akumulační s pojistným ventilem závěsné svislé objem nádrže (příkon) 120 l (3,0 kW) rychloohřev 220 V</t>
  </si>
  <si>
    <t>-1346429157</t>
  </si>
  <si>
    <t>https://podminky.urs.cz/item/CS_URS_2023_01/725532118</t>
  </si>
  <si>
    <t>Poznámka k položce:_x000D_
V cenách je započteno upevnění zásobníků na příčky tl. 15 cm, na zdi a na nosné konstrukce._x000D_
V cenách je započten pojistný ventil, kulový kohout, zpětný ventil, kulový kohout vypouštěcí.</t>
  </si>
  <si>
    <t>725813111</t>
  </si>
  <si>
    <t>Ventily rohové bez připojovací trubičky nebo flexi hadičky G 1/2"</t>
  </si>
  <si>
    <t>-487767869</t>
  </si>
  <si>
    <t>https://podminky.urs.cz/item/CS_URS_2023_01/725813111</t>
  </si>
  <si>
    <t>725821312</t>
  </si>
  <si>
    <t>Baterie dřezové nástěnné pákové s otáčivým kulatým ústím a délkou ramínka 300 mm</t>
  </si>
  <si>
    <t>-242091440</t>
  </si>
  <si>
    <t>https://podminky.urs.cz/item/CS_URS_2023_01/725821312</t>
  </si>
  <si>
    <t>BATERIE PRO VÝLEVKU</t>
  </si>
  <si>
    <t>725822611</t>
  </si>
  <si>
    <t>Baterie umyvadlové stojánkové pákové bez výpusti</t>
  </si>
  <si>
    <t>-113668213</t>
  </si>
  <si>
    <t>https://podminky.urs.cz/item/CS_URS_2023_01/725822611</t>
  </si>
  <si>
    <t>725849411</t>
  </si>
  <si>
    <t>Baterie sprchové montáž nástěnných baterií s nastavitelnou výškou sprchy</t>
  </si>
  <si>
    <t>560549468</t>
  </si>
  <si>
    <t>https://podminky.urs.cz/item/CS_URS_2023_01/725849411</t>
  </si>
  <si>
    <t>55145402</t>
  </si>
  <si>
    <t>baterie sprchová s ruční sprchou 1/2"x100mm</t>
  </si>
  <si>
    <t>-1324473283</t>
  </si>
  <si>
    <t>998725101</t>
  </si>
  <si>
    <t>Přesun hmot pro zařizovací předměty stanovený z hmotnosti přesunovaného materiálu vodorovná dopravní vzdálenost do 50 m v objektech výšky do 6 m</t>
  </si>
  <si>
    <t>1796603038</t>
  </si>
  <si>
    <t>https://podminky.urs.cz/item/CS_URS_2023_01/998725101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</si>
  <si>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</si>
  <si>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</si>
  <si>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357587247</t>
  </si>
  <si>
    <t>https://podminky.urs.cz/item/CS_URS_2023_01/998725181</t>
  </si>
  <si>
    <t>03 - Vytápění</t>
  </si>
  <si>
    <t xml:space="preserve">    735 - Ústřední vytápění - otopná tělesa</t>
  </si>
  <si>
    <t>735</t>
  </si>
  <si>
    <t>Ústřední vytápění - otopná tělesa</t>
  </si>
  <si>
    <t>735419115</t>
  </si>
  <si>
    <t>Konvektory montáž konvektorů s osazením na hmoždinky, stavební délky do 1600 mm</t>
  </si>
  <si>
    <t>-467965787</t>
  </si>
  <si>
    <t>https://podminky.urs.cz/item/CS_URS_2023_01/735419115</t>
  </si>
  <si>
    <t>6,0    "místnosti 1.01 až 1.04</t>
  </si>
  <si>
    <t>2,0   "místnost 1.05 a 1.06</t>
  </si>
  <si>
    <t>48455PC03.1</t>
  </si>
  <si>
    <t>přímotopný konvektor 1000W s elektronickým termostatem s pilotním vodičem</t>
  </si>
  <si>
    <t>1135733303</t>
  </si>
  <si>
    <t>Poznámka k položce:_x000D_
Konvektor je celý bílý, včetně výdechové mřížky.</t>
  </si>
  <si>
    <t>998735101</t>
  </si>
  <si>
    <t>Přesun hmot pro otopná tělesa stanovený z hmotnosti přesunovaného materiálu vodorovná dopravní vzdálenost do 50 m v objektech výšky do 6 m</t>
  </si>
  <si>
    <t>2050132248</t>
  </si>
  <si>
    <t>https://podminky.urs.cz/item/CS_URS_2023_01/998735101</t>
  </si>
  <si>
    <t>998735181</t>
  </si>
  <si>
    <t>Přesun hmot pro otopná tělesa stanovený z hmotnosti přesunovaného materiálu Příplatek k cenám za přesun prováděný bez použití mechanizace pro jakoukoliv výšku objektu</t>
  </si>
  <si>
    <t>-2006340486</t>
  </si>
  <si>
    <t>https://podminky.urs.cz/item/CS_URS_2023_01/998735181</t>
  </si>
  <si>
    <t>04 - Vzduchotechnika</t>
  </si>
  <si>
    <t xml:space="preserve">    751 - Vzduchotechnika</t>
  </si>
  <si>
    <t>751</t>
  </si>
  <si>
    <t>751133012</t>
  </si>
  <si>
    <t>Montáž ventilátoru diagonálního nízkotlakého potrubního nevýbušného, průměru přes 100 do 200 mm</t>
  </si>
  <si>
    <t>1998874823</t>
  </si>
  <si>
    <t>https://podminky.urs.cz/item/CS_URS_2023_01/751133012</t>
  </si>
  <si>
    <t>viz. výkres č. 5</t>
  </si>
  <si>
    <t>42914525</t>
  </si>
  <si>
    <t>ventiláor axiální diagonální potrubní dvouotáčkový plastový IP44 připojení D 125mm</t>
  </si>
  <si>
    <t>-1362776489</t>
  </si>
  <si>
    <t>751322011</t>
  </si>
  <si>
    <t>Montáž talířových ventilů, anemostatů, dýz talířového ventilu, průměru do 100 mm</t>
  </si>
  <si>
    <t>1455708382</t>
  </si>
  <si>
    <t>https://podminky.urs.cz/item/CS_URS_2023_01/751322011</t>
  </si>
  <si>
    <t>42972201</t>
  </si>
  <si>
    <t>ventil talířový pro přívod a odvod vzduchu plastový D 100mm</t>
  </si>
  <si>
    <t>1332663435</t>
  </si>
  <si>
    <t>751398012</t>
  </si>
  <si>
    <t>Montáž ostatních zařízení větrací mřížky na kruhové potrubí, průměru přes 100 do 200 mm</t>
  </si>
  <si>
    <t>-181637701</t>
  </si>
  <si>
    <t>https://podminky.urs.cz/item/CS_URS_2023_01/751398012</t>
  </si>
  <si>
    <t>4297288PC04.1</t>
  </si>
  <si>
    <t>mřížka větrací se zpětnou klapkou D 125mm</t>
  </si>
  <si>
    <t>-290149445</t>
  </si>
  <si>
    <t>751510042</t>
  </si>
  <si>
    <t>Vzduchotechnické potrubí z pozinkovaného plechu kruhové, trouba spirálně vinutá bez příruby, průměru přes 100 do 200 mm</t>
  </si>
  <si>
    <t>-780467794</t>
  </si>
  <si>
    <t>https://podminky.urs.cz/item/CS_URS_2023_01/751510042</t>
  </si>
  <si>
    <t>Poznámka k položce:_x000D_
V cenách jsou započteny i náklady na dodání a montáž trub včetně tvarovek.</t>
  </si>
  <si>
    <t>751572102</t>
  </si>
  <si>
    <t>Závěs kruhového potrubí pomocí objímky, kotvené do betonu průměru potrubí přes 100 do 200 mm</t>
  </si>
  <si>
    <t>-1289405477</t>
  </si>
  <si>
    <t>https://podminky.urs.cz/item/CS_URS_2023_01/751572102</t>
  </si>
  <si>
    <t>998751101</t>
  </si>
  <si>
    <t>Přesun hmot pro vzduchotechniku stanovený z hmotnosti přesunovaného materiálu vodorovná dopravní vzdálenost do 100 m v objektech výšky do 12 m</t>
  </si>
  <si>
    <t>1955372369</t>
  </si>
  <si>
    <t>https://podminky.urs.cz/item/CS_URS_2023_01/998751101</t>
  </si>
  <si>
    <t>998751181</t>
  </si>
  <si>
    <t>Přesun hmot pro vzduchotechniku stanovený z hmotnosti přesunovaného materiálu Příplatek k cenám za přesun prováděný bez použití mechanizace pro jakoukoliv výšku objektu</t>
  </si>
  <si>
    <t>-61119224</t>
  </si>
  <si>
    <t>https://podminky.urs.cz/item/CS_URS_2023_01/998751181</t>
  </si>
  <si>
    <t>05 - Elektroinstalace</t>
  </si>
  <si>
    <t>M211 - Demontážní práce</t>
  </si>
  <si>
    <t>M212 - Kabelové trasy</t>
  </si>
  <si>
    <t>M213 - Rozvaděč RH</t>
  </si>
  <si>
    <t>M214 - Rozvaděč RP1</t>
  </si>
  <si>
    <t>M215 - Osvětlení</t>
  </si>
  <si>
    <t>M216 - Zásuvky a ostatní spotřebiče</t>
  </si>
  <si>
    <t>M217 - Ostatní náklady</t>
  </si>
  <si>
    <t>M211</t>
  </si>
  <si>
    <t>Demontážní práce</t>
  </si>
  <si>
    <t>210VD</t>
  </si>
  <si>
    <t>hod</t>
  </si>
  <si>
    <t>RTS I / 2022</t>
  </si>
  <si>
    <t>-1524597186</t>
  </si>
  <si>
    <t>M212</t>
  </si>
  <si>
    <t>Kabelové trasy</t>
  </si>
  <si>
    <t>974031121R00</t>
  </si>
  <si>
    <t>Vysekání rýh ve zdi cihelné 3 x 3 cm</t>
  </si>
  <si>
    <t>11743</t>
  </si>
  <si>
    <t>Poznámka k položce:_x000D_
Položka platí pro zdivo na jakoukoliv maltu vápennou nebo vápenocementovou, V položce není kalkulována manipulace se sutí, která se oceňuje samostatně položkami souboru 979</t>
  </si>
  <si>
    <t>974031134R00</t>
  </si>
  <si>
    <t>Vysekání rýh ve zdi cihelné 5 x 15 cm</t>
  </si>
  <si>
    <t>-1352032914</t>
  </si>
  <si>
    <t>220261665R00</t>
  </si>
  <si>
    <t>Začištění drážky, konečná úprava</t>
  </si>
  <si>
    <t>-1995595918</t>
  </si>
  <si>
    <t>M213</t>
  </si>
  <si>
    <t>Rozvaděč RH</t>
  </si>
  <si>
    <t>35822002314</t>
  </si>
  <si>
    <t>Jistič do 80 A 3 pól. charakterist. B, LTN-20B-3</t>
  </si>
  <si>
    <t>-69601882</t>
  </si>
  <si>
    <t>Poznámka k položce:_x000D_
Jističe LTE, LTN, LVN, LST-DC jsou určeny  pro nadproudovou ochranu v instalacích občanské výstavby, administrativních budovách a průmyslových instalacích se jmenovitými proudy od 0,3 A do 125 A.  Jističe LTE a LTN jsou generací malých jističů.  Provedení jističů LTN-UC je určené pro jištění  stejnosměrných (DC) i střídavých (AC) obvodů do 63 A,  DC 220 V (1pól), DC 440 V (2pól), AC 230/400  V.  Při zapojení v DC obvodu je bezpodmínečně nutné  dodržet polaritu přístroje.  Počet pólů  1, 1+N, 2, 3, 3+N Jmenovitý proud  0,3 ÷ 80 A Vypínací charakteristika  B, C, D Jmenovité pracovní napětí AC  AC 230/400 V Jmenovité pracovní napětí DC  DC 220/440 V (LTN-UC) Max. provozní napětí DC  DC 72 V Min. provozní napětí AC  AC 24 V Min. provozní napětí DC  DC 24 V Jmenovitý kmitočet  50/60 Hz Jmenovitá zkratová schopnost / AC 230 V  10 kA Krytí  IP20 Vodič tuhý max._x000D_
Cu 35 mm2 Vodič ohebný max.  Cu 25 mm2 Dotahovací moment  3 Nm Teplota okolí min.  -25 °C Teplota okolí max.  55 °C ČSN EN 60898</t>
  </si>
  <si>
    <t>210120441R00</t>
  </si>
  <si>
    <t>Jistič třípólový modulární</t>
  </si>
  <si>
    <t>-1521215683</t>
  </si>
  <si>
    <t>Poznámka k položce:_x000D_
Odizolování vodičů, vyformování a zapojení. Osazení na lištu</t>
  </si>
  <si>
    <t>34142157</t>
  </si>
  <si>
    <t>Vodič silový pevné uložení CYA 6,00 mm2</t>
  </si>
  <si>
    <t>-1053430311</t>
  </si>
  <si>
    <t>Poznámka k položce:_x000D_
CYA H07V-K  Propojovací jednožilové vodiče  Konstrukce: měděné lanované holé nebo pocínované jádro izolace PVC  rozsah teplot při provozu -30 až + 70°C provozní teplota jádra +70°C minimální teplota pokládky a manipulace +5°C  při teplotách pod -15°C není možné vodič mechanicky namáhat  výrobek je odolný proti šíření plamene použití- instalace na povrchu nebo v instalačních trubkách nebo podobným uzavřeným systémem pro pevné uložení uvnitř zařízení a pro světelné příslušenství vhodné pro pevné chráněné instalac</t>
  </si>
  <si>
    <t>210800666R00</t>
  </si>
  <si>
    <t>Vodič H07V-K (CYA) 6 mm2 uložený v rozvaděčích</t>
  </si>
  <si>
    <t>-1397238672</t>
  </si>
  <si>
    <t>210100002R00</t>
  </si>
  <si>
    <t>Ukončení vodičů v rozvaděči + zapojení do 6 mm2</t>
  </si>
  <si>
    <t>1079775950</t>
  </si>
  <si>
    <t>222112202R00</t>
  </si>
  <si>
    <t>Závěrečné práce v rozvaděči do 100 p.</t>
  </si>
  <si>
    <t>1223142162</t>
  </si>
  <si>
    <t>210800118RT1</t>
  </si>
  <si>
    <t>Kabel CYKY 750 V 5 žil uložený pod omítkou</t>
  </si>
  <si>
    <t>1409395762</t>
  </si>
  <si>
    <t>Poznámka k položce:_x000D_
včetně dodávky kabelu 5x6 mm2</t>
  </si>
  <si>
    <t>M214</t>
  </si>
  <si>
    <t>Rozvaděč RP1</t>
  </si>
  <si>
    <t>973031344R00</t>
  </si>
  <si>
    <t>Vysekání kapes zeď cih. MVC pl. 0,25 m2, hl. 15 cm</t>
  </si>
  <si>
    <t>1753932575</t>
  </si>
  <si>
    <t>Poznámka k položce:_x000D_
V položce není kalkulována manipulace se sutí, která se oceňuje samostatně položkami souboru 979</t>
  </si>
  <si>
    <t>21276VD</t>
  </si>
  <si>
    <t>Rozvaděč RP1 - komplet včetně podružného materiálu dle výkresu E04</t>
  </si>
  <si>
    <t>ks</t>
  </si>
  <si>
    <t>822037280</t>
  </si>
  <si>
    <t>222111021R00</t>
  </si>
  <si>
    <t>Skříň rozvaděče do 100 p. zasekání v cihl.zdivu</t>
  </si>
  <si>
    <t>-482642479</t>
  </si>
  <si>
    <t>210100001R00</t>
  </si>
  <si>
    <t>Ukončení vodičů v rozvaděči + zapojení do 2,5 mm2</t>
  </si>
  <si>
    <t>1292129761</t>
  </si>
  <si>
    <t>-2046347503</t>
  </si>
  <si>
    <t>1035800974</t>
  </si>
  <si>
    <t>M215</t>
  </si>
  <si>
    <t>Osvětlení</t>
  </si>
  <si>
    <t>22901VD</t>
  </si>
  <si>
    <t>Interierové kruhové LED svítidlo s mikroprizmatickým krytem, 190mm, 1x19W, 4000K, IP54</t>
  </si>
  <si>
    <t>88617704</t>
  </si>
  <si>
    <t>22902VD</t>
  </si>
  <si>
    <t>Interierové kruhové LED svítidlo s mikroprizmtickým krytem, 370mm, 1x26W, 4000K, IP54</t>
  </si>
  <si>
    <t>-366834301</t>
  </si>
  <si>
    <t>210201526R00</t>
  </si>
  <si>
    <t>Svítidlo LED technické stropní vestavné</t>
  </si>
  <si>
    <t>-213923048</t>
  </si>
  <si>
    <t>220260020R00</t>
  </si>
  <si>
    <t>Krabice KU 68 ve zdi včetně vysekání lůžka</t>
  </si>
  <si>
    <t>-1125026411</t>
  </si>
  <si>
    <t>210110041RT6</t>
  </si>
  <si>
    <t>Spínač zapuštěný jednopólový, řazení 1</t>
  </si>
  <si>
    <t>1111064572</t>
  </si>
  <si>
    <t>Poznámka k položce:_x000D_
vč. dodávky strojku, rámečku a krytu_x000D_
Strojek s bezšroubovými svorkami. Rámeček a kryt Tango</t>
  </si>
  <si>
    <t>210110062RT2</t>
  </si>
  <si>
    <t>Infrapasivní spínač osvětlení</t>
  </si>
  <si>
    <t>68121332</t>
  </si>
  <si>
    <t>Poznámka k položce:_x000D_
včetně dodávky stropního interiérového čidla_x000D_
čidlo Kanlux ZONA JQ-37-W bíl</t>
  </si>
  <si>
    <t>210800105RT1</t>
  </si>
  <si>
    <t>Kabel CYKY 750 V 3x1,5 mm2 uložený pod omítkou</t>
  </si>
  <si>
    <t>-64911020</t>
  </si>
  <si>
    <t>Poznámka k položce:_x000D_
včetně dodávky kabelu</t>
  </si>
  <si>
    <t>210800109RT1</t>
  </si>
  <si>
    <t>Kabel CYKY 750 V 4x1,5 mm2 uložený pod omítkou</t>
  </si>
  <si>
    <t>-1509794379</t>
  </si>
  <si>
    <t>210100060R00</t>
  </si>
  <si>
    <t>Ukončení vodičů v krabici + zapoj. do 2,5 mm2</t>
  </si>
  <si>
    <t>-1583864845</t>
  </si>
  <si>
    <t>210010535RT5</t>
  </si>
  <si>
    <t>Zapojení vodiče do wago svorky</t>
  </si>
  <si>
    <t>1724347834</t>
  </si>
  <si>
    <t>Poznámka k položce:_x000D_
včetně WAGO compact 5 /2273-205/</t>
  </si>
  <si>
    <t>M216</t>
  </si>
  <si>
    <t>Zásuvky a ostatní spotřebiče</t>
  </si>
  <si>
    <t>-67481167</t>
  </si>
  <si>
    <t>210111014RT7</t>
  </si>
  <si>
    <t>Zásuvka domovní zapuštěná - provedení 2x (2P+PE)</t>
  </si>
  <si>
    <t>1588134860</t>
  </si>
  <si>
    <t>Poznámka k položce:_x000D_
včetně dodávky zásuvky s natočenou dutin.a rámečku_x000D_
série Tang</t>
  </si>
  <si>
    <t>210800106RT1</t>
  </si>
  <si>
    <t>Kabel CYKY 750 V 3x2,5 mm2 uložený pod omítkou</t>
  </si>
  <si>
    <t>253035202</t>
  </si>
  <si>
    <t>1526773957</t>
  </si>
  <si>
    <t>1154327390</t>
  </si>
  <si>
    <t>M217</t>
  </si>
  <si>
    <t>Ostatní náklady</t>
  </si>
  <si>
    <t>979100011RA0</t>
  </si>
  <si>
    <t>Odvoz suti a vyb.hmot do 10 km, vnitrost. 15 m</t>
  </si>
  <si>
    <t>116497236</t>
  </si>
  <si>
    <t>979095131R00</t>
  </si>
  <si>
    <t>Doprava hmot, jízda přívěsného vozíku</t>
  </si>
  <si>
    <t>km</t>
  </si>
  <si>
    <t>274078923</t>
  </si>
  <si>
    <t>141      R00</t>
  </si>
  <si>
    <t>Přirážka za podružný materiál M 21, M 22</t>
  </si>
  <si>
    <t>%</t>
  </si>
  <si>
    <t>386080306</t>
  </si>
  <si>
    <t>Poznámka k položce:_x000D_
Procentní sazba z hodnoty nosného materiálu</t>
  </si>
  <si>
    <t>21100000000001VD</t>
  </si>
  <si>
    <t>Revize elektro</t>
  </si>
  <si>
    <t>-598777487</t>
  </si>
  <si>
    <t>VON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</si>
  <si>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</si>
  <si>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</si>
  <si>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</si>
  <si>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</si>
  <si>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</si>
  <si>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</si>
  <si>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</si>
  <si>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</si>
  <si>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</si>
  <si>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</si>
  <si>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</si>
  <si>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</si>
  <si>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1024</t>
  </si>
  <si>
    <t>915130056</t>
  </si>
  <si>
    <t>https://podminky.urs.cz/item/CS_URS_2023_01/013254000</t>
  </si>
  <si>
    <t>Poznámka k položce:_x000D_
vč. tisku požadovaných počtu paré</t>
  </si>
  <si>
    <t>VRN3</t>
  </si>
  <si>
    <t>Zařízení staveniště</t>
  </si>
  <si>
    <t>030001000</t>
  </si>
  <si>
    <t>1924742384</t>
  </si>
  <si>
    <t>https://podminky.urs.cz/item/CS_URS_2023_01/030001000</t>
  </si>
  <si>
    <t>Poznámka k položce:_x000D_
Náklady spojené s vybudováním, provozováním a odstraněním staveniště vč. energií, médií pro stavbu, náklady na ostrahu stavby a staveniště, náklady na závěrečný úklid stavby a okolí</t>
  </si>
  <si>
    <t>VRN4</t>
  </si>
  <si>
    <t>Inženýrská činnost</t>
  </si>
  <si>
    <t>045203000</t>
  </si>
  <si>
    <t>Kompletační činnost</t>
  </si>
  <si>
    <t>1457175412</t>
  </si>
  <si>
    <t>https://podminky.urs.cz/item/CS_URS_2023_01/045203000</t>
  </si>
  <si>
    <t xml:space="preserve">Poznámka k položce:_x000D_
Zajištění dokladů nutných k získání kolaudačního souhlasu, jednání s dotčenými institucemi, účasti zástupců na jednáních apod._x000D_
</t>
  </si>
  <si>
    <t>045303000</t>
  </si>
  <si>
    <t>Koordinační činnost</t>
  </si>
  <si>
    <t>2075679684</t>
  </si>
  <si>
    <t>https://podminky.urs.cz/item/CS_URS_2023_01/045303000</t>
  </si>
  <si>
    <t>Poznámka k položce:_x000D_
Součinost s investorem, projektantem apod._x000D_
Koordinace prací a dodávek mezi dodavateli</t>
  </si>
  <si>
    <t>VRN9</t>
  </si>
  <si>
    <t>091003r.VON.1</t>
  </si>
  <si>
    <t>Vzorkování dodávaných materiálů k odsouhlasení investorovi</t>
  </si>
  <si>
    <t>-2126398830</t>
  </si>
  <si>
    <t>Poznámka k položce:_x000D_
týká se všech povrchových materiálů vodorovných a svislých konstrukcí včetně jejich úprav povrchů, zařizovacích prvků apod.</t>
  </si>
  <si>
    <t>091504000</t>
  </si>
  <si>
    <t>Náklady související s publikační činností</t>
  </si>
  <si>
    <t>-2060217928</t>
  </si>
  <si>
    <t>https://podminky.urs.cz/item/CS_URS_2023_01/091504000</t>
  </si>
  <si>
    <t>Poznámka k položce:_x000D_
Informační tabule s potřebnými údaji o prováděcí firmě, o zahájení a ukončení výstavby</t>
  </si>
  <si>
    <t>091r.VON.2</t>
  </si>
  <si>
    <t>Fotodokumentace průběhu výstavby</t>
  </si>
  <si>
    <t>1960213437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</si>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</sst>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622525104" TargetMode="External"/><Relationship Id="rId21" Type="http://schemas.openxmlformats.org/officeDocument/2006/relationships/hyperlink" Target="https://podminky.urs.cz/item/CS_URS_2023_01/615142012" TargetMode="External"/><Relationship Id="rId42" Type="http://schemas.openxmlformats.org/officeDocument/2006/relationships/hyperlink" Target="https://podminky.urs.cz/item/CS_URS_2023_01/971033541" TargetMode="External"/><Relationship Id="rId47" Type="http://schemas.openxmlformats.org/officeDocument/2006/relationships/hyperlink" Target="https://podminky.urs.cz/item/CS_URS_2023_01/978013191" TargetMode="External"/><Relationship Id="rId63" Type="http://schemas.openxmlformats.org/officeDocument/2006/relationships/hyperlink" Target="https://podminky.urs.cz/item/CS_URS_2023_01/725110814" TargetMode="External"/><Relationship Id="rId68" Type="http://schemas.openxmlformats.org/officeDocument/2006/relationships/hyperlink" Target="https://podminky.urs.cz/item/CS_URS_2023_01/763411121" TargetMode="External"/><Relationship Id="rId84" Type="http://schemas.openxmlformats.org/officeDocument/2006/relationships/hyperlink" Target="https://podminky.urs.cz/item/CS_URS_2023_01/771121011" TargetMode="External"/><Relationship Id="rId89" Type="http://schemas.openxmlformats.org/officeDocument/2006/relationships/hyperlink" Target="https://podminky.urs.cz/item/CS_URS_2023_01/771591241" TargetMode="External"/><Relationship Id="rId7" Type="http://schemas.openxmlformats.org/officeDocument/2006/relationships/hyperlink" Target="https://podminky.urs.cz/item/CS_URS_2023_01/171201231" TargetMode="External"/><Relationship Id="rId71" Type="http://schemas.openxmlformats.org/officeDocument/2006/relationships/hyperlink" Target="https://podminky.urs.cz/item/CS_URS_2023_01/763431201" TargetMode="External"/><Relationship Id="rId92" Type="http://schemas.openxmlformats.org/officeDocument/2006/relationships/hyperlink" Target="https://podminky.urs.cz/item/CS_URS_2023_01/998771101" TargetMode="External"/><Relationship Id="rId2" Type="http://schemas.openxmlformats.org/officeDocument/2006/relationships/hyperlink" Target="https://podminky.urs.cz/item/CS_URS_2023_01/162211311" TargetMode="External"/><Relationship Id="rId16" Type="http://schemas.openxmlformats.org/officeDocument/2006/relationships/hyperlink" Target="https://podminky.urs.cz/item/CS_URS_2023_01/342272245" TargetMode="External"/><Relationship Id="rId29" Type="http://schemas.openxmlformats.org/officeDocument/2006/relationships/hyperlink" Target="https://podminky.urs.cz/item/CS_URS_2023_01/631362021" TargetMode="External"/><Relationship Id="rId107" Type="http://schemas.openxmlformats.org/officeDocument/2006/relationships/drawing" Target="../drawings/drawing2.xml"/><Relationship Id="rId11" Type="http://schemas.openxmlformats.org/officeDocument/2006/relationships/hyperlink" Target="https://podminky.urs.cz/item/CS_URS_2023_01/273321411" TargetMode="External"/><Relationship Id="rId24" Type="http://schemas.openxmlformats.org/officeDocument/2006/relationships/hyperlink" Target="https://podminky.urs.cz/item/CS_URS_2023_01/622143003" TargetMode="External"/><Relationship Id="rId32" Type="http://schemas.openxmlformats.org/officeDocument/2006/relationships/hyperlink" Target="https://podminky.urs.cz/item/CS_URS_2023_01/642942611" TargetMode="External"/><Relationship Id="rId37" Type="http://schemas.openxmlformats.org/officeDocument/2006/relationships/hyperlink" Target="https://podminky.urs.cz/item/CS_URS_2023_01/962031133" TargetMode="External"/><Relationship Id="rId40" Type="http://schemas.openxmlformats.org/officeDocument/2006/relationships/hyperlink" Target="https://podminky.urs.cz/item/CS_URS_2023_01/967031132" TargetMode="External"/><Relationship Id="rId45" Type="http://schemas.openxmlformats.org/officeDocument/2006/relationships/hyperlink" Target="https://podminky.urs.cz/item/CS_URS_2023_01/977151122" TargetMode="External"/><Relationship Id="rId53" Type="http://schemas.openxmlformats.org/officeDocument/2006/relationships/hyperlink" Target="https://podminky.urs.cz/item/CS_URS_2023_01/998011001" TargetMode="External"/><Relationship Id="rId58" Type="http://schemas.openxmlformats.org/officeDocument/2006/relationships/hyperlink" Target="https://podminky.urs.cz/item/CS_URS_2023_01/998711101" TargetMode="External"/><Relationship Id="rId66" Type="http://schemas.openxmlformats.org/officeDocument/2006/relationships/hyperlink" Target="https://podminky.urs.cz/item/CS_URS_2023_01/725820801" TargetMode="External"/><Relationship Id="rId74" Type="http://schemas.openxmlformats.org/officeDocument/2006/relationships/hyperlink" Target="https://podminky.urs.cz/item/CS_URS_2023_01/764216602" TargetMode="External"/><Relationship Id="rId79" Type="http://schemas.openxmlformats.org/officeDocument/2006/relationships/hyperlink" Target="https://podminky.urs.cz/item/CS_URS_2023_01/766660720" TargetMode="External"/><Relationship Id="rId87" Type="http://schemas.openxmlformats.org/officeDocument/2006/relationships/hyperlink" Target="https://podminky.urs.cz/item/CS_URS_2023_01/771591112" TargetMode="External"/><Relationship Id="rId102" Type="http://schemas.openxmlformats.org/officeDocument/2006/relationships/hyperlink" Target="https://podminky.urs.cz/item/CS_URS_2023_01/783314201" TargetMode="External"/><Relationship Id="rId5" Type="http://schemas.openxmlformats.org/officeDocument/2006/relationships/hyperlink" Target="https://podminky.urs.cz/item/CS_URS_2023_01/162751119" TargetMode="External"/><Relationship Id="rId61" Type="http://schemas.openxmlformats.org/officeDocument/2006/relationships/hyperlink" Target="https://podminky.urs.cz/item/CS_URS_2023_01/998713101" TargetMode="External"/><Relationship Id="rId82" Type="http://schemas.openxmlformats.org/officeDocument/2006/relationships/hyperlink" Target="https://podminky.urs.cz/item/CS_URS_2023_01/998766101" TargetMode="External"/><Relationship Id="rId90" Type="http://schemas.openxmlformats.org/officeDocument/2006/relationships/hyperlink" Target="https://podminky.urs.cz/item/CS_URS_2022_01/771591242" TargetMode="External"/><Relationship Id="rId95" Type="http://schemas.openxmlformats.org/officeDocument/2006/relationships/hyperlink" Target="https://podminky.urs.cz/item/CS_URS_2023_01/781131112" TargetMode="External"/><Relationship Id="rId19" Type="http://schemas.openxmlformats.org/officeDocument/2006/relationships/hyperlink" Target="https://podminky.urs.cz/item/CS_URS_2023_01/612321121" TargetMode="External"/><Relationship Id="rId14" Type="http://schemas.openxmlformats.org/officeDocument/2006/relationships/hyperlink" Target="https://podminky.urs.cz/item/CS_URS_2023_01/317944323" TargetMode="External"/><Relationship Id="rId22" Type="http://schemas.openxmlformats.org/officeDocument/2006/relationships/hyperlink" Target="https://podminky.urs.cz/item/CS_URS_2023_01/619995001" TargetMode="External"/><Relationship Id="rId27" Type="http://schemas.openxmlformats.org/officeDocument/2006/relationships/hyperlink" Target="https://podminky.urs.cz/item/CS_URS_2023_01/629135101" TargetMode="External"/><Relationship Id="rId30" Type="http://schemas.openxmlformats.org/officeDocument/2006/relationships/hyperlink" Target="https://podminky.urs.cz/item/CS_URS_2023_01/633811111" TargetMode="External"/><Relationship Id="rId35" Type="http://schemas.openxmlformats.org/officeDocument/2006/relationships/hyperlink" Target="https://podminky.urs.cz/item/CS_URS_2023_01/961055111" TargetMode="External"/><Relationship Id="rId43" Type="http://schemas.openxmlformats.org/officeDocument/2006/relationships/hyperlink" Target="https://podminky.urs.cz/item/CS_URS_2023_01/973031813" TargetMode="External"/><Relationship Id="rId48" Type="http://schemas.openxmlformats.org/officeDocument/2006/relationships/hyperlink" Target="https://podminky.urs.cz/item/CS_URS_2023_01/978059541" TargetMode="External"/><Relationship Id="rId56" Type="http://schemas.openxmlformats.org/officeDocument/2006/relationships/hyperlink" Target="https://podminky.urs.cz/item/CS_URS_2023_01/711141559" TargetMode="External"/><Relationship Id="rId64" Type="http://schemas.openxmlformats.org/officeDocument/2006/relationships/hyperlink" Target="https://podminky.urs.cz/item/CS_URS_2023_01/725122813" TargetMode="External"/><Relationship Id="rId69" Type="http://schemas.openxmlformats.org/officeDocument/2006/relationships/hyperlink" Target="https://podminky.urs.cz/item/CS_URS_2023_01/763411211" TargetMode="External"/><Relationship Id="rId77" Type="http://schemas.openxmlformats.org/officeDocument/2006/relationships/hyperlink" Target="https://podminky.urs.cz/item/CS_URS_2023_01/766622216" TargetMode="External"/><Relationship Id="rId100" Type="http://schemas.openxmlformats.org/officeDocument/2006/relationships/hyperlink" Target="https://podminky.urs.cz/item/CS_URS_2023_01/998781101" TargetMode="External"/><Relationship Id="rId105" Type="http://schemas.openxmlformats.org/officeDocument/2006/relationships/hyperlink" Target="https://podminky.urs.cz/item/CS_URS_2023_01/784211101" TargetMode="External"/><Relationship Id="rId8" Type="http://schemas.openxmlformats.org/officeDocument/2006/relationships/hyperlink" Target="https://podminky.urs.cz/item/CS_URS_2023_01/171251201" TargetMode="External"/><Relationship Id="rId51" Type="http://schemas.openxmlformats.org/officeDocument/2006/relationships/hyperlink" Target="https://podminky.urs.cz/item/CS_URS_2023_01/997013509" TargetMode="External"/><Relationship Id="rId72" Type="http://schemas.openxmlformats.org/officeDocument/2006/relationships/hyperlink" Target="https://podminky.urs.cz/item/CS_URS_2023_01/998763301" TargetMode="External"/><Relationship Id="rId80" Type="http://schemas.openxmlformats.org/officeDocument/2006/relationships/hyperlink" Target="https://podminky.urs.cz/item/CS_URS_2023_01/766660729" TargetMode="External"/><Relationship Id="rId85" Type="http://schemas.openxmlformats.org/officeDocument/2006/relationships/hyperlink" Target="https://podminky.urs.cz/item/CS_URS_2023_01/771474112" TargetMode="External"/><Relationship Id="rId93" Type="http://schemas.openxmlformats.org/officeDocument/2006/relationships/hyperlink" Target="https://podminky.urs.cz/item/CS_URS_2023_01/998771181" TargetMode="External"/><Relationship Id="rId98" Type="http://schemas.openxmlformats.org/officeDocument/2006/relationships/hyperlink" Target="https://podminky.urs.cz/item/CS_URS_2023_01/781494511" TargetMode="External"/><Relationship Id="rId3" Type="http://schemas.openxmlformats.org/officeDocument/2006/relationships/hyperlink" Target="https://podminky.urs.cz/item/CS_URS_2023_01/162211319" TargetMode="External"/><Relationship Id="rId12" Type="http://schemas.openxmlformats.org/officeDocument/2006/relationships/hyperlink" Target="https://podminky.urs.cz/item/CS_URS_2023_01/273362021" TargetMode="External"/><Relationship Id="rId17" Type="http://schemas.openxmlformats.org/officeDocument/2006/relationships/hyperlink" Target="https://podminky.urs.cz/item/CS_URS_2023_01/346244381" TargetMode="External"/><Relationship Id="rId25" Type="http://schemas.openxmlformats.org/officeDocument/2006/relationships/hyperlink" Target="https://podminky.urs.cz/item/CS_URS_2023_01/622143004" TargetMode="External"/><Relationship Id="rId33" Type="http://schemas.openxmlformats.org/officeDocument/2006/relationships/hyperlink" Target="https://podminky.urs.cz/item/CS_URS_2023_01/949101111" TargetMode="External"/><Relationship Id="rId38" Type="http://schemas.openxmlformats.org/officeDocument/2006/relationships/hyperlink" Target="https://podminky.urs.cz/item/CS_URS_2023_01/965081213" TargetMode="External"/><Relationship Id="rId46" Type="http://schemas.openxmlformats.org/officeDocument/2006/relationships/hyperlink" Target="https://podminky.urs.cz/item/CS_URS_2023_01/978011191" TargetMode="External"/><Relationship Id="rId59" Type="http://schemas.openxmlformats.org/officeDocument/2006/relationships/hyperlink" Target="https://podminky.urs.cz/item/CS_URS_2023_01/998711181" TargetMode="External"/><Relationship Id="rId67" Type="http://schemas.openxmlformats.org/officeDocument/2006/relationships/hyperlink" Target="https://podminky.urs.cz/item/CS_URS_2023_01/763411111" TargetMode="External"/><Relationship Id="rId103" Type="http://schemas.openxmlformats.org/officeDocument/2006/relationships/hyperlink" Target="https://podminky.urs.cz/item/CS_URS_2023_01/784171101" TargetMode="External"/><Relationship Id="rId20" Type="http://schemas.openxmlformats.org/officeDocument/2006/relationships/hyperlink" Target="https://podminky.urs.cz/item/CS_URS_2023_01/612321141" TargetMode="External"/><Relationship Id="rId41" Type="http://schemas.openxmlformats.org/officeDocument/2006/relationships/hyperlink" Target="https://podminky.urs.cz/item/CS_URS_2023_01/968072455" TargetMode="External"/><Relationship Id="rId54" Type="http://schemas.openxmlformats.org/officeDocument/2006/relationships/hyperlink" Target="https://podminky.urs.cz/item/CS_URS_2023_01/711111001" TargetMode="External"/><Relationship Id="rId62" Type="http://schemas.openxmlformats.org/officeDocument/2006/relationships/hyperlink" Target="https://podminky.urs.cz/item/CS_URS_2023_01/998713181" TargetMode="External"/><Relationship Id="rId70" Type="http://schemas.openxmlformats.org/officeDocument/2006/relationships/hyperlink" Target="https://podminky.urs.cz/item/CS_URS_2023_01/763431001" TargetMode="External"/><Relationship Id="rId75" Type="http://schemas.openxmlformats.org/officeDocument/2006/relationships/hyperlink" Target="https://podminky.urs.cz/item/CS_URS_2023_01/998764101" TargetMode="External"/><Relationship Id="rId83" Type="http://schemas.openxmlformats.org/officeDocument/2006/relationships/hyperlink" Target="https://podminky.urs.cz/item/CS_URS_2023_01/998766181" TargetMode="External"/><Relationship Id="rId88" Type="http://schemas.openxmlformats.org/officeDocument/2006/relationships/hyperlink" Target="https://podminky.urs.cz/item/CS_URS_2023_01/771591115" TargetMode="External"/><Relationship Id="rId91" Type="http://schemas.openxmlformats.org/officeDocument/2006/relationships/hyperlink" Target="https://podminky.urs.cz/item/CS_URS_2023_01/771591264" TargetMode="External"/><Relationship Id="rId96" Type="http://schemas.openxmlformats.org/officeDocument/2006/relationships/hyperlink" Target="https://podminky.urs.cz/item/CS_URS_2023_01/781474112" TargetMode="External"/><Relationship Id="rId1" Type="http://schemas.openxmlformats.org/officeDocument/2006/relationships/hyperlink" Target="https://podminky.urs.cz/item/CS_URS_2023_01/139751101" TargetMode="External"/><Relationship Id="rId6" Type="http://schemas.openxmlformats.org/officeDocument/2006/relationships/hyperlink" Target="https://podminky.urs.cz/item/CS_URS_2023_01/167151101" TargetMode="External"/><Relationship Id="rId15" Type="http://schemas.openxmlformats.org/officeDocument/2006/relationships/hyperlink" Target="https://podminky.urs.cz/item/CS_URS_2023_01/342272225" TargetMode="External"/><Relationship Id="rId23" Type="http://schemas.openxmlformats.org/officeDocument/2006/relationships/hyperlink" Target="https://podminky.urs.cz/item/CS_URS_2023_01/622142001" TargetMode="External"/><Relationship Id="rId28" Type="http://schemas.openxmlformats.org/officeDocument/2006/relationships/hyperlink" Target="https://podminky.urs.cz/item/CS_URS_2023_01/631311115" TargetMode="External"/><Relationship Id="rId36" Type="http://schemas.openxmlformats.org/officeDocument/2006/relationships/hyperlink" Target="https://podminky.urs.cz/item/CS_URS_2023_01/962031132" TargetMode="External"/><Relationship Id="rId49" Type="http://schemas.openxmlformats.org/officeDocument/2006/relationships/hyperlink" Target="https://podminky.urs.cz/item/CS_URS_2023_01/997013111" TargetMode="External"/><Relationship Id="rId57" Type="http://schemas.openxmlformats.org/officeDocument/2006/relationships/hyperlink" Target="https://podminky.urs.cz/item/CS_URS_2023_01/711142559" TargetMode="External"/><Relationship Id="rId106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3_01/271532212" TargetMode="External"/><Relationship Id="rId31" Type="http://schemas.openxmlformats.org/officeDocument/2006/relationships/hyperlink" Target="https://podminky.urs.cz/item/CS_URS_2023_01/634112112" TargetMode="External"/><Relationship Id="rId44" Type="http://schemas.openxmlformats.org/officeDocument/2006/relationships/hyperlink" Target="https://podminky.urs.cz/item/CS_URS_2023_01/974031664" TargetMode="External"/><Relationship Id="rId52" Type="http://schemas.openxmlformats.org/officeDocument/2006/relationships/hyperlink" Target="https://podminky.urs.cz/item/CS_URS_2023_01/997013631" TargetMode="External"/><Relationship Id="rId60" Type="http://schemas.openxmlformats.org/officeDocument/2006/relationships/hyperlink" Target="https://podminky.urs.cz/item/CS_URS_2023_01/713121111" TargetMode="External"/><Relationship Id="rId65" Type="http://schemas.openxmlformats.org/officeDocument/2006/relationships/hyperlink" Target="https://podminky.urs.cz/item/CS_URS_2023_01/725210821" TargetMode="External"/><Relationship Id="rId73" Type="http://schemas.openxmlformats.org/officeDocument/2006/relationships/hyperlink" Target="https://podminky.urs.cz/item/CS_URS_2023_01/998763381" TargetMode="External"/><Relationship Id="rId78" Type="http://schemas.openxmlformats.org/officeDocument/2006/relationships/hyperlink" Target="https://podminky.urs.cz/item/CS_URS_2023_01/766660001" TargetMode="External"/><Relationship Id="rId81" Type="http://schemas.openxmlformats.org/officeDocument/2006/relationships/hyperlink" Target="https://podminky.urs.cz/item/CS_URS_2023_01/766694116" TargetMode="External"/><Relationship Id="rId86" Type="http://schemas.openxmlformats.org/officeDocument/2006/relationships/hyperlink" Target="https://podminky.urs.cz/item/CS_URS_2023_01/771574263" TargetMode="External"/><Relationship Id="rId94" Type="http://schemas.openxmlformats.org/officeDocument/2006/relationships/hyperlink" Target="https://podminky.urs.cz/item/CS_URS_2023_01/781121011" TargetMode="External"/><Relationship Id="rId99" Type="http://schemas.openxmlformats.org/officeDocument/2006/relationships/hyperlink" Target="https://podminky.urs.cz/item/CS_URS_2023_01/781495115" TargetMode="External"/><Relationship Id="rId101" Type="http://schemas.openxmlformats.org/officeDocument/2006/relationships/hyperlink" Target="https://podminky.urs.cz/item/CS_URS_2023_01/998781181" TargetMode="External"/><Relationship Id="rId4" Type="http://schemas.openxmlformats.org/officeDocument/2006/relationships/hyperlink" Target="https://podminky.urs.cz/item/CS_URS_2023_01/162751117" TargetMode="External"/><Relationship Id="rId9" Type="http://schemas.openxmlformats.org/officeDocument/2006/relationships/hyperlink" Target="https://podminky.urs.cz/item/CS_URS_2023_01/181912112" TargetMode="External"/><Relationship Id="rId13" Type="http://schemas.openxmlformats.org/officeDocument/2006/relationships/hyperlink" Target="https://podminky.urs.cz/item/CS_URS_2023_01/317142442" TargetMode="External"/><Relationship Id="rId18" Type="http://schemas.openxmlformats.org/officeDocument/2006/relationships/hyperlink" Target="https://podminky.urs.cz/item/CS_URS_2023_01/612131121" TargetMode="External"/><Relationship Id="rId39" Type="http://schemas.openxmlformats.org/officeDocument/2006/relationships/hyperlink" Target="https://podminky.urs.cz/item/CS_URS_2023_01/965081611" TargetMode="External"/><Relationship Id="rId34" Type="http://schemas.openxmlformats.org/officeDocument/2006/relationships/hyperlink" Target="https://podminky.urs.cz/item/CS_URS_2023_01/952901111" TargetMode="External"/><Relationship Id="rId50" Type="http://schemas.openxmlformats.org/officeDocument/2006/relationships/hyperlink" Target="https://podminky.urs.cz/item/CS_URS_2023_01/997013501" TargetMode="External"/><Relationship Id="rId55" Type="http://schemas.openxmlformats.org/officeDocument/2006/relationships/hyperlink" Target="https://podminky.urs.cz/item/CS_URS_2023_01/711112001" TargetMode="External"/><Relationship Id="rId76" Type="http://schemas.openxmlformats.org/officeDocument/2006/relationships/hyperlink" Target="https://podminky.urs.cz/item/CS_URS_2023_01/998764181" TargetMode="External"/><Relationship Id="rId97" Type="http://schemas.openxmlformats.org/officeDocument/2006/relationships/hyperlink" Target="https://podminky.urs.cz/item/CS_URS_2023_01/781494111" TargetMode="External"/><Relationship Id="rId104" Type="http://schemas.openxmlformats.org/officeDocument/2006/relationships/hyperlink" Target="https://podminky.urs.cz/item/CS_URS_2023_01/78418112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98011001" TargetMode="External"/><Relationship Id="rId13" Type="http://schemas.openxmlformats.org/officeDocument/2006/relationships/hyperlink" Target="https://podminky.urs.cz/item/CS_URS_2023_01/721174045" TargetMode="External"/><Relationship Id="rId18" Type="http://schemas.openxmlformats.org/officeDocument/2006/relationships/hyperlink" Target="https://podminky.urs.cz/item/CS_URS_2023_01/721290111" TargetMode="External"/><Relationship Id="rId26" Type="http://schemas.openxmlformats.org/officeDocument/2006/relationships/hyperlink" Target="https://podminky.urs.cz/item/CS_URS_2023_01/722181232" TargetMode="External"/><Relationship Id="rId39" Type="http://schemas.openxmlformats.org/officeDocument/2006/relationships/hyperlink" Target="https://podminky.urs.cz/item/CS_URS_2023_01/725821312" TargetMode="External"/><Relationship Id="rId3" Type="http://schemas.openxmlformats.org/officeDocument/2006/relationships/hyperlink" Target="https://podminky.urs.cz/item/CS_URS_2023_01/974031164" TargetMode="External"/><Relationship Id="rId21" Type="http://schemas.openxmlformats.org/officeDocument/2006/relationships/hyperlink" Target="https://podminky.urs.cz/item/CS_URS_2023_01/722174002" TargetMode="External"/><Relationship Id="rId34" Type="http://schemas.openxmlformats.org/officeDocument/2006/relationships/hyperlink" Target="https://podminky.urs.cz/item/CS_URS_2023_01/725211603" TargetMode="External"/><Relationship Id="rId42" Type="http://schemas.openxmlformats.org/officeDocument/2006/relationships/hyperlink" Target="https://podminky.urs.cz/item/CS_URS_2023_01/998725101" TargetMode="External"/><Relationship Id="rId7" Type="http://schemas.openxmlformats.org/officeDocument/2006/relationships/hyperlink" Target="https://podminky.urs.cz/item/CS_URS_2023_01/997013631" TargetMode="External"/><Relationship Id="rId12" Type="http://schemas.openxmlformats.org/officeDocument/2006/relationships/hyperlink" Target="https://podminky.urs.cz/item/CS_URS_2023_01/721174044" TargetMode="External"/><Relationship Id="rId17" Type="http://schemas.openxmlformats.org/officeDocument/2006/relationships/hyperlink" Target="https://podminky.urs.cz/item/CS_URS_2023_01/721212126" TargetMode="External"/><Relationship Id="rId25" Type="http://schemas.openxmlformats.org/officeDocument/2006/relationships/hyperlink" Target="https://podminky.urs.cz/item/CS_URS_2023_01/722181231" TargetMode="External"/><Relationship Id="rId33" Type="http://schemas.openxmlformats.org/officeDocument/2006/relationships/hyperlink" Target="https://podminky.urs.cz/item/CS_URS_2023_01/725112171" TargetMode="External"/><Relationship Id="rId38" Type="http://schemas.openxmlformats.org/officeDocument/2006/relationships/hyperlink" Target="https://podminky.urs.cz/item/CS_URS_2023_01/725813111" TargetMode="External"/><Relationship Id="rId2" Type="http://schemas.openxmlformats.org/officeDocument/2006/relationships/hyperlink" Target="https://podminky.urs.cz/item/CS_URS_2023_01/974031142" TargetMode="External"/><Relationship Id="rId16" Type="http://schemas.openxmlformats.org/officeDocument/2006/relationships/hyperlink" Target="https://podminky.urs.cz/item/CS_URS_2023_01/721194109" TargetMode="External"/><Relationship Id="rId20" Type="http://schemas.openxmlformats.org/officeDocument/2006/relationships/hyperlink" Target="https://podminky.urs.cz/item/CS_URS_2023_01/998721181" TargetMode="External"/><Relationship Id="rId29" Type="http://schemas.openxmlformats.org/officeDocument/2006/relationships/hyperlink" Target="https://podminky.urs.cz/item/CS_URS_2023_01/722290226" TargetMode="External"/><Relationship Id="rId41" Type="http://schemas.openxmlformats.org/officeDocument/2006/relationships/hyperlink" Target="https://podminky.urs.cz/item/CS_URS_2023_01/725849411" TargetMode="External"/><Relationship Id="rId1" Type="http://schemas.openxmlformats.org/officeDocument/2006/relationships/hyperlink" Target="https://podminky.urs.cz/item/CS_URS_2023_01/612135101" TargetMode="External"/><Relationship Id="rId6" Type="http://schemas.openxmlformats.org/officeDocument/2006/relationships/hyperlink" Target="https://podminky.urs.cz/item/CS_URS_2023_01/997013509" TargetMode="External"/><Relationship Id="rId11" Type="http://schemas.openxmlformats.org/officeDocument/2006/relationships/hyperlink" Target="https://podminky.urs.cz/item/CS_URS_2023_01/721174043" TargetMode="External"/><Relationship Id="rId24" Type="http://schemas.openxmlformats.org/officeDocument/2006/relationships/hyperlink" Target="https://podminky.urs.cz/item/CS_URS_2023_01/722174023" TargetMode="External"/><Relationship Id="rId32" Type="http://schemas.openxmlformats.org/officeDocument/2006/relationships/hyperlink" Target="https://podminky.urs.cz/item/CS_URS_2023_01/998722181" TargetMode="External"/><Relationship Id="rId37" Type="http://schemas.openxmlformats.org/officeDocument/2006/relationships/hyperlink" Target="https://podminky.urs.cz/item/CS_URS_2023_01/725532118" TargetMode="External"/><Relationship Id="rId40" Type="http://schemas.openxmlformats.org/officeDocument/2006/relationships/hyperlink" Target="https://podminky.urs.cz/item/CS_URS_2023_01/725822611" TargetMode="External"/><Relationship Id="rId45" Type="http://schemas.openxmlformats.org/officeDocument/2006/relationships/drawing" Target="../drawings/drawing3.xml"/><Relationship Id="rId5" Type="http://schemas.openxmlformats.org/officeDocument/2006/relationships/hyperlink" Target="https://podminky.urs.cz/item/CS_URS_2023_01/997013501" TargetMode="External"/><Relationship Id="rId15" Type="http://schemas.openxmlformats.org/officeDocument/2006/relationships/hyperlink" Target="https://podminky.urs.cz/item/CS_URS_2023_01/721194107" TargetMode="External"/><Relationship Id="rId23" Type="http://schemas.openxmlformats.org/officeDocument/2006/relationships/hyperlink" Target="https://podminky.urs.cz/item/CS_URS_2023_01/722174022" TargetMode="External"/><Relationship Id="rId28" Type="http://schemas.openxmlformats.org/officeDocument/2006/relationships/hyperlink" Target="https://podminky.urs.cz/item/CS_URS_2023_01/722190401" TargetMode="External"/><Relationship Id="rId36" Type="http://schemas.openxmlformats.org/officeDocument/2006/relationships/hyperlink" Target="https://podminky.urs.cz/item/CS_URS_2023_01/725331111" TargetMode="External"/><Relationship Id="rId10" Type="http://schemas.openxmlformats.org/officeDocument/2006/relationships/hyperlink" Target="https://podminky.urs.cz/item/CS_URS_2023_01/721174025" TargetMode="External"/><Relationship Id="rId19" Type="http://schemas.openxmlformats.org/officeDocument/2006/relationships/hyperlink" Target="https://podminky.urs.cz/item/CS_URS_2023_01/998721101" TargetMode="External"/><Relationship Id="rId31" Type="http://schemas.openxmlformats.org/officeDocument/2006/relationships/hyperlink" Target="https://podminky.urs.cz/item/CS_URS_2023_01/998722101" TargetMode="External"/><Relationship Id="rId44" Type="http://schemas.openxmlformats.org/officeDocument/2006/relationships/printerSettings" Target="../printerSettings/printerSettings3.bin"/><Relationship Id="rId4" Type="http://schemas.openxmlformats.org/officeDocument/2006/relationships/hyperlink" Target="https://podminky.urs.cz/item/CS_URS_2023_01/997013111" TargetMode="External"/><Relationship Id="rId9" Type="http://schemas.openxmlformats.org/officeDocument/2006/relationships/hyperlink" Target="https://podminky.urs.cz/item/CS_URS_2023_01/721173401" TargetMode="External"/><Relationship Id="rId14" Type="http://schemas.openxmlformats.org/officeDocument/2006/relationships/hyperlink" Target="https://podminky.urs.cz/item/CS_URS_2023_01/721194105" TargetMode="External"/><Relationship Id="rId22" Type="http://schemas.openxmlformats.org/officeDocument/2006/relationships/hyperlink" Target="https://podminky.urs.cz/item/CS_URS_2023_01/722174003" TargetMode="External"/><Relationship Id="rId27" Type="http://schemas.openxmlformats.org/officeDocument/2006/relationships/hyperlink" Target="https://podminky.urs.cz/item/CS_URS_2023_01/722182012" TargetMode="External"/><Relationship Id="rId30" Type="http://schemas.openxmlformats.org/officeDocument/2006/relationships/hyperlink" Target="https://podminky.urs.cz/item/CS_URS_2023_01/722290234" TargetMode="External"/><Relationship Id="rId35" Type="http://schemas.openxmlformats.org/officeDocument/2006/relationships/hyperlink" Target="https://podminky.urs.cz/item/CS_URS_2023_01/725291531" TargetMode="External"/><Relationship Id="rId43" Type="http://schemas.openxmlformats.org/officeDocument/2006/relationships/hyperlink" Target="https://podminky.urs.cz/item/CS_URS_2023_01/99872518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998735181" TargetMode="External"/><Relationship Id="rId2" Type="http://schemas.openxmlformats.org/officeDocument/2006/relationships/hyperlink" Target="https://podminky.urs.cz/item/CS_URS_2023_01/998735101" TargetMode="External"/><Relationship Id="rId1" Type="http://schemas.openxmlformats.org/officeDocument/2006/relationships/hyperlink" Target="https://podminky.urs.cz/item/CS_URS_2023_01/735419115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.bin"/><Relationship Id="rId3" Type="http://schemas.openxmlformats.org/officeDocument/2006/relationships/hyperlink" Target="https://podminky.urs.cz/item/CS_URS_2023_01/751398012" TargetMode="External"/><Relationship Id="rId7" Type="http://schemas.openxmlformats.org/officeDocument/2006/relationships/hyperlink" Target="https://podminky.urs.cz/item/CS_URS_2023_01/998751181" TargetMode="External"/><Relationship Id="rId2" Type="http://schemas.openxmlformats.org/officeDocument/2006/relationships/hyperlink" Target="https://podminky.urs.cz/item/CS_URS_2023_01/751322011" TargetMode="External"/><Relationship Id="rId1" Type="http://schemas.openxmlformats.org/officeDocument/2006/relationships/hyperlink" Target="https://podminky.urs.cz/item/CS_URS_2023_01/751133012" TargetMode="External"/><Relationship Id="rId6" Type="http://schemas.openxmlformats.org/officeDocument/2006/relationships/hyperlink" Target="https://podminky.urs.cz/item/CS_URS_2023_01/998751101" TargetMode="External"/><Relationship Id="rId5" Type="http://schemas.openxmlformats.org/officeDocument/2006/relationships/hyperlink" Target="https://podminky.urs.cz/item/CS_URS_2023_01/751572102" TargetMode="External"/><Relationship Id="rId4" Type="http://schemas.openxmlformats.org/officeDocument/2006/relationships/hyperlink" Target="https://podminky.urs.cz/item/CS_URS_2023_01/751510042" TargetMode="External"/><Relationship Id="rId9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45203000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https://podminky.urs.cz/item/CS_URS_2023_01/030001000" TargetMode="External"/><Relationship Id="rId1" Type="http://schemas.openxmlformats.org/officeDocument/2006/relationships/hyperlink" Target="https://podminky.urs.cz/item/CS_URS_2023_01/013254000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https://podminky.urs.cz/item/CS_URS_2023_01/091504000" TargetMode="External"/><Relationship Id="rId4" Type="http://schemas.openxmlformats.org/officeDocument/2006/relationships/hyperlink" Target="https://podminky.urs.cz/item/CS_URS_2023_01/045303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R5" s="21"/>
      <c r="BE5" s="289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R6" s="21"/>
      <c r="BE6" s="290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0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0"/>
      <c r="BS8" s="18" t="s">
        <v>6</v>
      </c>
    </row>
    <row r="9" spans="1:74" ht="14.45" customHeight="1">
      <c r="B9" s="21"/>
      <c r="AR9" s="21"/>
      <c r="BE9" s="290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290"/>
      <c r="BS10" s="18" t="s">
        <v>6</v>
      </c>
    </row>
    <row r="11" spans="1:74" ht="18.399999999999999" customHeight="1">
      <c r="B11" s="21"/>
      <c r="E11" s="26" t="s">
        <v>27</v>
      </c>
      <c r="AK11" s="28" t="s">
        <v>28</v>
      </c>
      <c r="AN11" s="26" t="s">
        <v>19</v>
      </c>
      <c r="AR11" s="21"/>
      <c r="BE11" s="290"/>
      <c r="BS11" s="18" t="s">
        <v>6</v>
      </c>
    </row>
    <row r="12" spans="1:74" ht="6.95" customHeight="1">
      <c r="B12" s="21"/>
      <c r="AR12" s="21"/>
      <c r="BE12" s="290"/>
      <c r="BS12" s="18" t="s">
        <v>6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90"/>
      <c r="BS13" s="18" t="s">
        <v>6</v>
      </c>
    </row>
    <row r="14" spans="1:74" ht="12.75">
      <c r="B14" s="21"/>
      <c r="E14" s="295" t="s">
        <v>30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8" t="s">
        <v>28</v>
      </c>
      <c r="AN14" s="30" t="s">
        <v>30</v>
      </c>
      <c r="AR14" s="21"/>
      <c r="BE14" s="290"/>
      <c r="BS14" s="18" t="s">
        <v>6</v>
      </c>
    </row>
    <row r="15" spans="1:74" ht="6.95" customHeight="1">
      <c r="B15" s="21"/>
      <c r="AR15" s="21"/>
      <c r="BE15" s="290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19</v>
      </c>
      <c r="AR16" s="21"/>
      <c r="BE16" s="290"/>
      <c r="BS16" s="18" t="s">
        <v>4</v>
      </c>
    </row>
    <row r="17" spans="2:71" ht="18.399999999999999" customHeight="1">
      <c r="B17" s="21"/>
      <c r="E17" s="26" t="s">
        <v>32</v>
      </c>
      <c r="AK17" s="28" t="s">
        <v>28</v>
      </c>
      <c r="AN17" s="26" t="s">
        <v>19</v>
      </c>
      <c r="AR17" s="21"/>
      <c r="BE17" s="290"/>
      <c r="BS17" s="18" t="s">
        <v>33</v>
      </c>
    </row>
    <row r="18" spans="2:71" ht="6.95" customHeight="1">
      <c r="B18" s="21"/>
      <c r="AR18" s="21"/>
      <c r="BE18" s="290"/>
      <c r="BS18" s="18" t="s">
        <v>6</v>
      </c>
    </row>
    <row r="19" spans="2:71" ht="12" customHeight="1">
      <c r="B19" s="21"/>
      <c r="D19" s="28" t="s">
        <v>34</v>
      </c>
      <c r="AK19" s="28" t="s">
        <v>26</v>
      </c>
      <c r="AN19" s="26" t="s">
        <v>19</v>
      </c>
      <c r="AR19" s="21"/>
      <c r="BE19" s="290"/>
      <c r="BS19" s="18" t="s">
        <v>6</v>
      </c>
    </row>
    <row r="20" spans="2:71" ht="18.399999999999999" customHeight="1">
      <c r="B20" s="21"/>
      <c r="E20" s="26" t="s">
        <v>35</v>
      </c>
      <c r="AK20" s="28" t="s">
        <v>28</v>
      </c>
      <c r="AN20" s="26" t="s">
        <v>19</v>
      </c>
      <c r="AR20" s="21"/>
      <c r="BE20" s="290"/>
      <c r="BS20" s="18" t="s">
        <v>4</v>
      </c>
    </row>
    <row r="21" spans="2:71" ht="6.95" customHeight="1">
      <c r="B21" s="21"/>
      <c r="AR21" s="21"/>
      <c r="BE21" s="290"/>
    </row>
    <row r="22" spans="2:71" ht="12" customHeight="1">
      <c r="B22" s="21"/>
      <c r="D22" s="28" t="s">
        <v>36</v>
      </c>
      <c r="AR22" s="21"/>
      <c r="BE22" s="290"/>
    </row>
    <row r="23" spans="2:71" ht="47.25" customHeight="1">
      <c r="B23" s="21"/>
      <c r="E23" s="297" t="s">
        <v>37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R23" s="21"/>
      <c r="BE23" s="290"/>
    </row>
    <row r="24" spans="2:71" ht="6.95" customHeight="1">
      <c r="B24" s="21"/>
      <c r="AR24" s="21"/>
      <c r="BE24" s="290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0"/>
    </row>
    <row r="26" spans="2:71" s="1" customFormat="1" ht="25.9" customHeight="1">
      <c r="B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8">
        <f>ROUND(AG54,2)</f>
        <v>0</v>
      </c>
      <c r="AL26" s="299"/>
      <c r="AM26" s="299"/>
      <c r="AN26" s="299"/>
      <c r="AO26" s="299"/>
      <c r="AR26" s="33"/>
      <c r="BE26" s="290"/>
    </row>
    <row r="27" spans="2:71" s="1" customFormat="1" ht="6.95" customHeight="1">
      <c r="B27" s="33"/>
      <c r="AR27" s="33"/>
      <c r="BE27" s="290"/>
    </row>
    <row r="28" spans="2:71" s="1" customFormat="1" ht="12.75">
      <c r="B28" s="33"/>
      <c r="L28" s="300" t="s">
        <v>39</v>
      </c>
      <c r="M28" s="300"/>
      <c r="N28" s="300"/>
      <c r="O28" s="300"/>
      <c r="P28" s="300"/>
      <c r="W28" s="300" t="s">
        <v>40</v>
      </c>
      <c r="X28" s="300"/>
      <c r="Y28" s="300"/>
      <c r="Z28" s="300"/>
      <c r="AA28" s="300"/>
      <c r="AB28" s="300"/>
      <c r="AC28" s="300"/>
      <c r="AD28" s="300"/>
      <c r="AE28" s="300"/>
      <c r="AK28" s="300" t="s">
        <v>41</v>
      </c>
      <c r="AL28" s="300"/>
      <c r="AM28" s="300"/>
      <c r="AN28" s="300"/>
      <c r="AO28" s="300"/>
      <c r="AR28" s="33"/>
      <c r="BE28" s="290"/>
    </row>
    <row r="29" spans="2:71" s="2" customFormat="1" ht="14.45" customHeight="1">
      <c r="B29" s="37"/>
      <c r="D29" s="28" t="s">
        <v>42</v>
      </c>
      <c r="F29" s="28" t="s">
        <v>43</v>
      </c>
      <c r="L29" s="303">
        <v>0.21</v>
      </c>
      <c r="M29" s="302"/>
      <c r="N29" s="302"/>
      <c r="O29" s="302"/>
      <c r="P29" s="302"/>
      <c r="W29" s="301">
        <f>ROUND(AZ54, 2)</f>
        <v>0</v>
      </c>
      <c r="X29" s="302"/>
      <c r="Y29" s="302"/>
      <c r="Z29" s="302"/>
      <c r="AA29" s="302"/>
      <c r="AB29" s="302"/>
      <c r="AC29" s="302"/>
      <c r="AD29" s="302"/>
      <c r="AE29" s="302"/>
      <c r="AK29" s="301">
        <f>ROUND(AV54, 2)</f>
        <v>0</v>
      </c>
      <c r="AL29" s="302"/>
      <c r="AM29" s="302"/>
      <c r="AN29" s="302"/>
      <c r="AO29" s="302"/>
      <c r="AR29" s="37"/>
      <c r="BE29" s="291"/>
    </row>
    <row r="30" spans="2:71" s="2" customFormat="1" ht="14.45" customHeight="1">
      <c r="B30" s="37"/>
      <c r="F30" s="28" t="s">
        <v>44</v>
      </c>
      <c r="L30" s="303">
        <v>0.15</v>
      </c>
      <c r="M30" s="302"/>
      <c r="N30" s="302"/>
      <c r="O30" s="302"/>
      <c r="P30" s="302"/>
      <c r="W30" s="301">
        <f>ROUND(BA54, 2)</f>
        <v>0</v>
      </c>
      <c r="X30" s="302"/>
      <c r="Y30" s="302"/>
      <c r="Z30" s="302"/>
      <c r="AA30" s="302"/>
      <c r="AB30" s="302"/>
      <c r="AC30" s="302"/>
      <c r="AD30" s="302"/>
      <c r="AE30" s="302"/>
      <c r="AK30" s="301">
        <f>ROUND(AW54, 2)</f>
        <v>0</v>
      </c>
      <c r="AL30" s="302"/>
      <c r="AM30" s="302"/>
      <c r="AN30" s="302"/>
      <c r="AO30" s="302"/>
      <c r="AR30" s="37"/>
      <c r="BE30" s="291"/>
    </row>
    <row r="31" spans="2:71" s="2" customFormat="1" ht="14.45" hidden="1" customHeight="1">
      <c r="B31" s="37"/>
      <c r="F31" s="28" t="s">
        <v>45</v>
      </c>
      <c r="L31" s="303">
        <v>0.21</v>
      </c>
      <c r="M31" s="302"/>
      <c r="N31" s="302"/>
      <c r="O31" s="302"/>
      <c r="P31" s="302"/>
      <c r="W31" s="301">
        <f>ROUND(BB54, 2)</f>
        <v>0</v>
      </c>
      <c r="X31" s="302"/>
      <c r="Y31" s="302"/>
      <c r="Z31" s="302"/>
      <c r="AA31" s="302"/>
      <c r="AB31" s="302"/>
      <c r="AC31" s="302"/>
      <c r="AD31" s="302"/>
      <c r="AE31" s="302"/>
      <c r="AK31" s="301">
        <v>0</v>
      </c>
      <c r="AL31" s="302"/>
      <c r="AM31" s="302"/>
      <c r="AN31" s="302"/>
      <c r="AO31" s="302"/>
      <c r="AR31" s="37"/>
      <c r="BE31" s="291"/>
    </row>
    <row r="32" spans="2:71" s="2" customFormat="1" ht="14.45" hidden="1" customHeight="1">
      <c r="B32" s="37"/>
      <c r="F32" s="28" t="s">
        <v>46</v>
      </c>
      <c r="L32" s="303">
        <v>0.15</v>
      </c>
      <c r="M32" s="302"/>
      <c r="N32" s="302"/>
      <c r="O32" s="302"/>
      <c r="P32" s="302"/>
      <c r="W32" s="301">
        <f>ROUND(BC54, 2)</f>
        <v>0</v>
      </c>
      <c r="X32" s="302"/>
      <c r="Y32" s="302"/>
      <c r="Z32" s="302"/>
      <c r="AA32" s="302"/>
      <c r="AB32" s="302"/>
      <c r="AC32" s="302"/>
      <c r="AD32" s="302"/>
      <c r="AE32" s="302"/>
      <c r="AK32" s="301">
        <v>0</v>
      </c>
      <c r="AL32" s="302"/>
      <c r="AM32" s="302"/>
      <c r="AN32" s="302"/>
      <c r="AO32" s="302"/>
      <c r="AR32" s="37"/>
      <c r="BE32" s="291"/>
    </row>
    <row r="33" spans="2:44" s="2" customFormat="1" ht="14.45" hidden="1" customHeight="1">
      <c r="B33" s="37"/>
      <c r="F33" s="28" t="s">
        <v>47</v>
      </c>
      <c r="L33" s="303">
        <v>0</v>
      </c>
      <c r="M33" s="302"/>
      <c r="N33" s="302"/>
      <c r="O33" s="302"/>
      <c r="P33" s="302"/>
      <c r="W33" s="301">
        <f>ROUND(BD54, 2)</f>
        <v>0</v>
      </c>
      <c r="X33" s="302"/>
      <c r="Y33" s="302"/>
      <c r="Z33" s="302"/>
      <c r="AA33" s="302"/>
      <c r="AB33" s="302"/>
      <c r="AC33" s="302"/>
      <c r="AD33" s="302"/>
      <c r="AE33" s="302"/>
      <c r="AK33" s="301">
        <v>0</v>
      </c>
      <c r="AL33" s="302"/>
      <c r="AM33" s="302"/>
      <c r="AN33" s="302"/>
      <c r="AO33" s="302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307" t="s">
        <v>50</v>
      </c>
      <c r="Y35" s="305"/>
      <c r="Z35" s="305"/>
      <c r="AA35" s="305"/>
      <c r="AB35" s="305"/>
      <c r="AC35" s="40"/>
      <c r="AD35" s="40"/>
      <c r="AE35" s="40"/>
      <c r="AF35" s="40"/>
      <c r="AG35" s="40"/>
      <c r="AH35" s="40"/>
      <c r="AI35" s="40"/>
      <c r="AJ35" s="40"/>
      <c r="AK35" s="304">
        <f>SUM(AK26:AK33)</f>
        <v>0</v>
      </c>
      <c r="AL35" s="305"/>
      <c r="AM35" s="305"/>
      <c r="AN35" s="305"/>
      <c r="AO35" s="306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51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233003</v>
      </c>
      <c r="AR44" s="46"/>
    </row>
    <row r="45" spans="2:44" s="4" customFormat="1" ht="36.950000000000003" customHeight="1">
      <c r="B45" s="47"/>
      <c r="C45" s="48" t="s">
        <v>16</v>
      </c>
      <c r="L45" s="271" t="str">
        <f>K6</f>
        <v>Rekonstrukce sociálního zázemí - skate park - ETAPA I</v>
      </c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parc.č. 6041/2, k.ú. Chomutov I</v>
      </c>
      <c r="AI47" s="28" t="s">
        <v>23</v>
      </c>
      <c r="AM47" s="273" t="str">
        <f>IF(AN8= "","",AN8)</f>
        <v>30. 3. 2023</v>
      </c>
      <c r="AN47" s="273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>Statutární město Chomutov</v>
      </c>
      <c r="AI49" s="28" t="s">
        <v>31</v>
      </c>
      <c r="AM49" s="274" t="str">
        <f>IF(E17="","",E17)</f>
        <v>JKPO CZ s.r.o.</v>
      </c>
      <c r="AN49" s="275"/>
      <c r="AO49" s="275"/>
      <c r="AP49" s="275"/>
      <c r="AR49" s="33"/>
      <c r="AS49" s="276" t="s">
        <v>52</v>
      </c>
      <c r="AT49" s="277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29</v>
      </c>
      <c r="L50" s="3" t="str">
        <f>IF(E14= "Vyplň údaj","",E14)</f>
        <v/>
      </c>
      <c r="AI50" s="28" t="s">
        <v>34</v>
      </c>
      <c r="AM50" s="274" t="str">
        <f>IF(E20="","",E20)</f>
        <v xml:space="preserve"> </v>
      </c>
      <c r="AN50" s="275"/>
      <c r="AO50" s="275"/>
      <c r="AP50" s="275"/>
      <c r="AR50" s="33"/>
      <c r="AS50" s="278"/>
      <c r="AT50" s="279"/>
      <c r="BD50" s="54"/>
    </row>
    <row r="51" spans="1:91" s="1" customFormat="1" ht="10.9" customHeight="1">
      <c r="B51" s="33"/>
      <c r="AR51" s="33"/>
      <c r="AS51" s="278"/>
      <c r="AT51" s="279"/>
      <c r="BD51" s="54"/>
    </row>
    <row r="52" spans="1:91" s="1" customFormat="1" ht="29.25" customHeight="1">
      <c r="B52" s="33"/>
      <c r="C52" s="280" t="s">
        <v>53</v>
      </c>
      <c r="D52" s="281"/>
      <c r="E52" s="281"/>
      <c r="F52" s="281"/>
      <c r="G52" s="281"/>
      <c r="H52" s="55"/>
      <c r="I52" s="283" t="s">
        <v>54</v>
      </c>
      <c r="J52" s="281"/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2" t="s">
        <v>55</v>
      </c>
      <c r="AH52" s="281"/>
      <c r="AI52" s="281"/>
      <c r="AJ52" s="281"/>
      <c r="AK52" s="281"/>
      <c r="AL52" s="281"/>
      <c r="AM52" s="281"/>
      <c r="AN52" s="283" t="s">
        <v>56</v>
      </c>
      <c r="AO52" s="281"/>
      <c r="AP52" s="281"/>
      <c r="AQ52" s="56" t="s">
        <v>57</v>
      </c>
      <c r="AR52" s="33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7">
        <f>ROUND(SUM(AG55:AG60),2)</f>
        <v>0</v>
      </c>
      <c r="AH54" s="287"/>
      <c r="AI54" s="287"/>
      <c r="AJ54" s="287"/>
      <c r="AK54" s="287"/>
      <c r="AL54" s="287"/>
      <c r="AM54" s="287"/>
      <c r="AN54" s="288">
        <f t="shared" ref="AN54:AN60" si="0">SUM(AG54,AT54)</f>
        <v>0</v>
      </c>
      <c r="AO54" s="288"/>
      <c r="AP54" s="288"/>
      <c r="AQ54" s="65" t="s">
        <v>19</v>
      </c>
      <c r="AR54" s="61"/>
      <c r="AS54" s="66">
        <f>ROUND(SUM(AS55:AS60),2)</f>
        <v>0</v>
      </c>
      <c r="AT54" s="67">
        <f t="shared" ref="AT54:AT60" si="1">ROUND(SUM(AV54:AW54),2)</f>
        <v>0</v>
      </c>
      <c r="AU54" s="68">
        <f>ROUND(SUM(AU55:AU60),5)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ROUND(SUM(AZ55:AZ60),2)</f>
        <v>0</v>
      </c>
      <c r="BA54" s="67">
        <f>ROUND(SUM(BA55:BA60),2)</f>
        <v>0</v>
      </c>
      <c r="BB54" s="67">
        <f>ROUND(SUM(BB55:BB60),2)</f>
        <v>0</v>
      </c>
      <c r="BC54" s="67">
        <f>ROUND(SUM(BC55:BC60),2)</f>
        <v>0</v>
      </c>
      <c r="BD54" s="69">
        <f>ROUND(SUM(BD55:BD60),2)</f>
        <v>0</v>
      </c>
      <c r="BS54" s="70" t="s">
        <v>71</v>
      </c>
      <c r="BT54" s="70" t="s">
        <v>72</v>
      </c>
      <c r="BU54" s="71" t="s">
        <v>73</v>
      </c>
      <c r="BV54" s="70" t="s">
        <v>74</v>
      </c>
      <c r="BW54" s="70" t="s">
        <v>5</v>
      </c>
      <c r="BX54" s="70" t="s">
        <v>75</v>
      </c>
      <c r="CL54" s="70" t="s">
        <v>19</v>
      </c>
    </row>
    <row r="55" spans="1:91" s="6" customFormat="1" ht="16.5" customHeight="1">
      <c r="A55" s="72" t="s">
        <v>76</v>
      </c>
      <c r="B55" s="73"/>
      <c r="C55" s="74"/>
      <c r="D55" s="284" t="s">
        <v>77</v>
      </c>
      <c r="E55" s="284"/>
      <c r="F55" s="284"/>
      <c r="G55" s="284"/>
      <c r="H55" s="284"/>
      <c r="I55" s="75"/>
      <c r="J55" s="284" t="s">
        <v>78</v>
      </c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/>
      <c r="X55" s="284"/>
      <c r="Y55" s="284"/>
      <c r="Z55" s="284"/>
      <c r="AA55" s="284"/>
      <c r="AB55" s="284"/>
      <c r="AC55" s="284"/>
      <c r="AD55" s="284"/>
      <c r="AE55" s="284"/>
      <c r="AF55" s="284"/>
      <c r="AG55" s="285">
        <f>'01 - Stavební část'!J30</f>
        <v>0</v>
      </c>
      <c r="AH55" s="286"/>
      <c r="AI55" s="286"/>
      <c r="AJ55" s="286"/>
      <c r="AK55" s="286"/>
      <c r="AL55" s="286"/>
      <c r="AM55" s="286"/>
      <c r="AN55" s="285">
        <f t="shared" si="0"/>
        <v>0</v>
      </c>
      <c r="AO55" s="286"/>
      <c r="AP55" s="286"/>
      <c r="AQ55" s="76" t="s">
        <v>79</v>
      </c>
      <c r="AR55" s="73"/>
      <c r="AS55" s="77">
        <v>0</v>
      </c>
      <c r="AT55" s="78">
        <f t="shared" si="1"/>
        <v>0</v>
      </c>
      <c r="AU55" s="79">
        <f>'01 - Stavební část'!P98</f>
        <v>0</v>
      </c>
      <c r="AV55" s="78">
        <f>'01 - Stavební část'!J33</f>
        <v>0</v>
      </c>
      <c r="AW55" s="78">
        <f>'01 - Stavební část'!J34</f>
        <v>0</v>
      </c>
      <c r="AX55" s="78">
        <f>'01 - Stavební část'!J35</f>
        <v>0</v>
      </c>
      <c r="AY55" s="78">
        <f>'01 - Stavební část'!J36</f>
        <v>0</v>
      </c>
      <c r="AZ55" s="78">
        <f>'01 - Stavební část'!F33</f>
        <v>0</v>
      </c>
      <c r="BA55" s="78">
        <f>'01 - Stavební část'!F34</f>
        <v>0</v>
      </c>
      <c r="BB55" s="78">
        <f>'01 - Stavební část'!F35</f>
        <v>0</v>
      </c>
      <c r="BC55" s="78">
        <f>'01 - Stavební část'!F36</f>
        <v>0</v>
      </c>
      <c r="BD55" s="80">
        <f>'01 - Stavební část'!F37</f>
        <v>0</v>
      </c>
      <c r="BT55" s="81" t="s">
        <v>80</v>
      </c>
      <c r="BV55" s="81" t="s">
        <v>74</v>
      </c>
      <c r="BW55" s="81" t="s">
        <v>81</v>
      </c>
      <c r="BX55" s="81" t="s">
        <v>5</v>
      </c>
      <c r="CL55" s="81" t="s">
        <v>19</v>
      </c>
      <c r="CM55" s="81" t="s">
        <v>82</v>
      </c>
    </row>
    <row r="56" spans="1:91" s="6" customFormat="1" ht="16.5" customHeight="1">
      <c r="A56" s="72" t="s">
        <v>76</v>
      </c>
      <c r="B56" s="73"/>
      <c r="C56" s="74"/>
      <c r="D56" s="284" t="s">
        <v>83</v>
      </c>
      <c r="E56" s="284"/>
      <c r="F56" s="284"/>
      <c r="G56" s="284"/>
      <c r="H56" s="284"/>
      <c r="I56" s="75"/>
      <c r="J56" s="284" t="s">
        <v>84</v>
      </c>
      <c r="K56" s="284"/>
      <c r="L56" s="284"/>
      <c r="M56" s="284"/>
      <c r="N56" s="284"/>
      <c r="O56" s="284"/>
      <c r="P56" s="284"/>
      <c r="Q56" s="284"/>
      <c r="R56" s="284"/>
      <c r="S56" s="284"/>
      <c r="T56" s="284"/>
      <c r="U56" s="284"/>
      <c r="V56" s="284"/>
      <c r="W56" s="284"/>
      <c r="X56" s="284"/>
      <c r="Y56" s="284"/>
      <c r="Z56" s="284"/>
      <c r="AA56" s="284"/>
      <c r="AB56" s="284"/>
      <c r="AC56" s="284"/>
      <c r="AD56" s="284"/>
      <c r="AE56" s="284"/>
      <c r="AF56" s="284"/>
      <c r="AG56" s="285">
        <f>'02 - Zdravotně technické ...'!J30</f>
        <v>0</v>
      </c>
      <c r="AH56" s="286"/>
      <c r="AI56" s="286"/>
      <c r="AJ56" s="286"/>
      <c r="AK56" s="286"/>
      <c r="AL56" s="286"/>
      <c r="AM56" s="286"/>
      <c r="AN56" s="285">
        <f t="shared" si="0"/>
        <v>0</v>
      </c>
      <c r="AO56" s="286"/>
      <c r="AP56" s="286"/>
      <c r="AQ56" s="76" t="s">
        <v>79</v>
      </c>
      <c r="AR56" s="73"/>
      <c r="AS56" s="77">
        <v>0</v>
      </c>
      <c r="AT56" s="78">
        <f t="shared" si="1"/>
        <v>0</v>
      </c>
      <c r="AU56" s="79">
        <f>'02 - Zdravotně technické ...'!P88</f>
        <v>0</v>
      </c>
      <c r="AV56" s="78">
        <f>'02 - Zdravotně technické ...'!J33</f>
        <v>0</v>
      </c>
      <c r="AW56" s="78">
        <f>'02 - Zdravotně technické ...'!J34</f>
        <v>0</v>
      </c>
      <c r="AX56" s="78">
        <f>'02 - Zdravotně technické ...'!J35</f>
        <v>0</v>
      </c>
      <c r="AY56" s="78">
        <f>'02 - Zdravotně technické ...'!J36</f>
        <v>0</v>
      </c>
      <c r="AZ56" s="78">
        <f>'02 - Zdravotně technické ...'!F33</f>
        <v>0</v>
      </c>
      <c r="BA56" s="78">
        <f>'02 - Zdravotně technické ...'!F34</f>
        <v>0</v>
      </c>
      <c r="BB56" s="78">
        <f>'02 - Zdravotně technické ...'!F35</f>
        <v>0</v>
      </c>
      <c r="BC56" s="78">
        <f>'02 - Zdravotně technické ...'!F36</f>
        <v>0</v>
      </c>
      <c r="BD56" s="80">
        <f>'02 - Zdravotně technické ...'!F37</f>
        <v>0</v>
      </c>
      <c r="BT56" s="81" t="s">
        <v>80</v>
      </c>
      <c r="BV56" s="81" t="s">
        <v>74</v>
      </c>
      <c r="BW56" s="81" t="s">
        <v>85</v>
      </c>
      <c r="BX56" s="81" t="s">
        <v>5</v>
      </c>
      <c r="CL56" s="81" t="s">
        <v>19</v>
      </c>
      <c r="CM56" s="81" t="s">
        <v>82</v>
      </c>
    </row>
    <row r="57" spans="1:91" s="6" customFormat="1" ht="16.5" customHeight="1">
      <c r="A57" s="72" t="s">
        <v>76</v>
      </c>
      <c r="B57" s="73"/>
      <c r="C57" s="74"/>
      <c r="D57" s="284" t="s">
        <v>86</v>
      </c>
      <c r="E57" s="284"/>
      <c r="F57" s="284"/>
      <c r="G57" s="284"/>
      <c r="H57" s="284"/>
      <c r="I57" s="75"/>
      <c r="J57" s="284" t="s">
        <v>87</v>
      </c>
      <c r="K57" s="284"/>
      <c r="L57" s="284"/>
      <c r="M57" s="284"/>
      <c r="N57" s="284"/>
      <c r="O57" s="284"/>
      <c r="P57" s="284"/>
      <c r="Q57" s="284"/>
      <c r="R57" s="284"/>
      <c r="S57" s="284"/>
      <c r="T57" s="284"/>
      <c r="U57" s="284"/>
      <c r="V57" s="284"/>
      <c r="W57" s="284"/>
      <c r="X57" s="284"/>
      <c r="Y57" s="284"/>
      <c r="Z57" s="284"/>
      <c r="AA57" s="284"/>
      <c r="AB57" s="284"/>
      <c r="AC57" s="284"/>
      <c r="AD57" s="284"/>
      <c r="AE57" s="284"/>
      <c r="AF57" s="284"/>
      <c r="AG57" s="285">
        <f>'03 - Vytápění'!J30</f>
        <v>0</v>
      </c>
      <c r="AH57" s="286"/>
      <c r="AI57" s="286"/>
      <c r="AJ57" s="286"/>
      <c r="AK57" s="286"/>
      <c r="AL57" s="286"/>
      <c r="AM57" s="286"/>
      <c r="AN57" s="285">
        <f t="shared" si="0"/>
        <v>0</v>
      </c>
      <c r="AO57" s="286"/>
      <c r="AP57" s="286"/>
      <c r="AQ57" s="76" t="s">
        <v>79</v>
      </c>
      <c r="AR57" s="73"/>
      <c r="AS57" s="77">
        <v>0</v>
      </c>
      <c r="AT57" s="78">
        <f t="shared" si="1"/>
        <v>0</v>
      </c>
      <c r="AU57" s="79">
        <f>'03 - Vytápění'!P81</f>
        <v>0</v>
      </c>
      <c r="AV57" s="78">
        <f>'03 - Vytápění'!J33</f>
        <v>0</v>
      </c>
      <c r="AW57" s="78">
        <f>'03 - Vytápění'!J34</f>
        <v>0</v>
      </c>
      <c r="AX57" s="78">
        <f>'03 - Vytápění'!J35</f>
        <v>0</v>
      </c>
      <c r="AY57" s="78">
        <f>'03 - Vytápění'!J36</f>
        <v>0</v>
      </c>
      <c r="AZ57" s="78">
        <f>'03 - Vytápění'!F33</f>
        <v>0</v>
      </c>
      <c r="BA57" s="78">
        <f>'03 - Vytápění'!F34</f>
        <v>0</v>
      </c>
      <c r="BB57" s="78">
        <f>'03 - Vytápění'!F35</f>
        <v>0</v>
      </c>
      <c r="BC57" s="78">
        <f>'03 - Vytápění'!F36</f>
        <v>0</v>
      </c>
      <c r="BD57" s="80">
        <f>'03 - Vytápění'!F37</f>
        <v>0</v>
      </c>
      <c r="BT57" s="81" t="s">
        <v>80</v>
      </c>
      <c r="BV57" s="81" t="s">
        <v>74</v>
      </c>
      <c r="BW57" s="81" t="s">
        <v>88</v>
      </c>
      <c r="BX57" s="81" t="s">
        <v>5</v>
      </c>
      <c r="CL57" s="81" t="s">
        <v>19</v>
      </c>
      <c r="CM57" s="81" t="s">
        <v>82</v>
      </c>
    </row>
    <row r="58" spans="1:91" s="6" customFormat="1" ht="16.5" customHeight="1">
      <c r="A58" s="72" t="s">
        <v>76</v>
      </c>
      <c r="B58" s="73"/>
      <c r="C58" s="74"/>
      <c r="D58" s="284" t="s">
        <v>89</v>
      </c>
      <c r="E58" s="284"/>
      <c r="F58" s="284"/>
      <c r="G58" s="284"/>
      <c r="H58" s="284"/>
      <c r="I58" s="75"/>
      <c r="J58" s="284" t="s">
        <v>90</v>
      </c>
      <c r="K58" s="284"/>
      <c r="L58" s="284"/>
      <c r="M58" s="284"/>
      <c r="N58" s="284"/>
      <c r="O58" s="284"/>
      <c r="P58" s="284"/>
      <c r="Q58" s="284"/>
      <c r="R58" s="284"/>
      <c r="S58" s="284"/>
      <c r="T58" s="284"/>
      <c r="U58" s="284"/>
      <c r="V58" s="284"/>
      <c r="W58" s="284"/>
      <c r="X58" s="284"/>
      <c r="Y58" s="284"/>
      <c r="Z58" s="284"/>
      <c r="AA58" s="284"/>
      <c r="AB58" s="284"/>
      <c r="AC58" s="284"/>
      <c r="AD58" s="284"/>
      <c r="AE58" s="284"/>
      <c r="AF58" s="284"/>
      <c r="AG58" s="285">
        <f>'04 - Vzduchotechnika'!J30</f>
        <v>0</v>
      </c>
      <c r="AH58" s="286"/>
      <c r="AI58" s="286"/>
      <c r="AJ58" s="286"/>
      <c r="AK58" s="286"/>
      <c r="AL58" s="286"/>
      <c r="AM58" s="286"/>
      <c r="AN58" s="285">
        <f t="shared" si="0"/>
        <v>0</v>
      </c>
      <c r="AO58" s="286"/>
      <c r="AP58" s="286"/>
      <c r="AQ58" s="76" t="s">
        <v>79</v>
      </c>
      <c r="AR58" s="73"/>
      <c r="AS58" s="77">
        <v>0</v>
      </c>
      <c r="AT58" s="78">
        <f t="shared" si="1"/>
        <v>0</v>
      </c>
      <c r="AU58" s="79">
        <f>'04 - Vzduchotechnika'!P81</f>
        <v>0</v>
      </c>
      <c r="AV58" s="78">
        <f>'04 - Vzduchotechnika'!J33</f>
        <v>0</v>
      </c>
      <c r="AW58" s="78">
        <f>'04 - Vzduchotechnika'!J34</f>
        <v>0</v>
      </c>
      <c r="AX58" s="78">
        <f>'04 - Vzduchotechnika'!J35</f>
        <v>0</v>
      </c>
      <c r="AY58" s="78">
        <f>'04 - Vzduchotechnika'!J36</f>
        <v>0</v>
      </c>
      <c r="AZ58" s="78">
        <f>'04 - Vzduchotechnika'!F33</f>
        <v>0</v>
      </c>
      <c r="BA58" s="78">
        <f>'04 - Vzduchotechnika'!F34</f>
        <v>0</v>
      </c>
      <c r="BB58" s="78">
        <f>'04 - Vzduchotechnika'!F35</f>
        <v>0</v>
      </c>
      <c r="BC58" s="78">
        <f>'04 - Vzduchotechnika'!F36</f>
        <v>0</v>
      </c>
      <c r="BD58" s="80">
        <f>'04 - Vzduchotechnika'!F37</f>
        <v>0</v>
      </c>
      <c r="BT58" s="81" t="s">
        <v>80</v>
      </c>
      <c r="BV58" s="81" t="s">
        <v>74</v>
      </c>
      <c r="BW58" s="81" t="s">
        <v>91</v>
      </c>
      <c r="BX58" s="81" t="s">
        <v>5</v>
      </c>
      <c r="CL58" s="81" t="s">
        <v>19</v>
      </c>
      <c r="CM58" s="81" t="s">
        <v>82</v>
      </c>
    </row>
    <row r="59" spans="1:91" s="6" customFormat="1" ht="16.5" customHeight="1">
      <c r="A59" s="72" t="s">
        <v>76</v>
      </c>
      <c r="B59" s="73"/>
      <c r="C59" s="74"/>
      <c r="D59" s="284" t="s">
        <v>92</v>
      </c>
      <c r="E59" s="284"/>
      <c r="F59" s="284"/>
      <c r="G59" s="284"/>
      <c r="H59" s="284"/>
      <c r="I59" s="75"/>
      <c r="J59" s="284" t="s">
        <v>93</v>
      </c>
      <c r="K59" s="284"/>
      <c r="L59" s="284"/>
      <c r="M59" s="284"/>
      <c r="N59" s="284"/>
      <c r="O59" s="284"/>
      <c r="P59" s="284"/>
      <c r="Q59" s="284"/>
      <c r="R59" s="284"/>
      <c r="S59" s="284"/>
      <c r="T59" s="284"/>
      <c r="U59" s="284"/>
      <c r="V59" s="284"/>
      <c r="W59" s="284"/>
      <c r="X59" s="284"/>
      <c r="Y59" s="284"/>
      <c r="Z59" s="284"/>
      <c r="AA59" s="284"/>
      <c r="AB59" s="284"/>
      <c r="AC59" s="284"/>
      <c r="AD59" s="284"/>
      <c r="AE59" s="284"/>
      <c r="AF59" s="284"/>
      <c r="AG59" s="285">
        <f>'05 - Elektroinstalace'!J30</f>
        <v>0</v>
      </c>
      <c r="AH59" s="286"/>
      <c r="AI59" s="286"/>
      <c r="AJ59" s="286"/>
      <c r="AK59" s="286"/>
      <c r="AL59" s="286"/>
      <c r="AM59" s="286"/>
      <c r="AN59" s="285">
        <f t="shared" si="0"/>
        <v>0</v>
      </c>
      <c r="AO59" s="286"/>
      <c r="AP59" s="286"/>
      <c r="AQ59" s="76" t="s">
        <v>79</v>
      </c>
      <c r="AR59" s="73"/>
      <c r="AS59" s="77">
        <v>0</v>
      </c>
      <c r="AT59" s="78">
        <f t="shared" si="1"/>
        <v>0</v>
      </c>
      <c r="AU59" s="79">
        <f>'05 - Elektroinstalace'!P86</f>
        <v>0</v>
      </c>
      <c r="AV59" s="78">
        <f>'05 - Elektroinstalace'!J33</f>
        <v>0</v>
      </c>
      <c r="AW59" s="78">
        <f>'05 - Elektroinstalace'!J34</f>
        <v>0</v>
      </c>
      <c r="AX59" s="78">
        <f>'05 - Elektroinstalace'!J35</f>
        <v>0</v>
      </c>
      <c r="AY59" s="78">
        <f>'05 - Elektroinstalace'!J36</f>
        <v>0</v>
      </c>
      <c r="AZ59" s="78">
        <f>'05 - Elektroinstalace'!F33</f>
        <v>0</v>
      </c>
      <c r="BA59" s="78">
        <f>'05 - Elektroinstalace'!F34</f>
        <v>0</v>
      </c>
      <c r="BB59" s="78">
        <f>'05 - Elektroinstalace'!F35</f>
        <v>0</v>
      </c>
      <c r="BC59" s="78">
        <f>'05 - Elektroinstalace'!F36</f>
        <v>0</v>
      </c>
      <c r="BD59" s="80">
        <f>'05 - Elektroinstalace'!F37</f>
        <v>0</v>
      </c>
      <c r="BT59" s="81" t="s">
        <v>80</v>
      </c>
      <c r="BV59" s="81" t="s">
        <v>74</v>
      </c>
      <c r="BW59" s="81" t="s">
        <v>94</v>
      </c>
      <c r="BX59" s="81" t="s">
        <v>5</v>
      </c>
      <c r="CL59" s="81" t="s">
        <v>19</v>
      </c>
      <c r="CM59" s="81" t="s">
        <v>82</v>
      </c>
    </row>
    <row r="60" spans="1:91" s="6" customFormat="1" ht="16.5" customHeight="1">
      <c r="A60" s="72" t="s">
        <v>76</v>
      </c>
      <c r="B60" s="73"/>
      <c r="C60" s="74"/>
      <c r="D60" s="284" t="s">
        <v>95</v>
      </c>
      <c r="E60" s="284"/>
      <c r="F60" s="284"/>
      <c r="G60" s="284"/>
      <c r="H60" s="284"/>
      <c r="I60" s="75"/>
      <c r="J60" s="284" t="s">
        <v>96</v>
      </c>
      <c r="K60" s="284"/>
      <c r="L60" s="284"/>
      <c r="M60" s="284"/>
      <c r="N60" s="284"/>
      <c r="O60" s="284"/>
      <c r="P60" s="284"/>
      <c r="Q60" s="284"/>
      <c r="R60" s="284"/>
      <c r="S60" s="284"/>
      <c r="T60" s="284"/>
      <c r="U60" s="284"/>
      <c r="V60" s="284"/>
      <c r="W60" s="284"/>
      <c r="X60" s="284"/>
      <c r="Y60" s="284"/>
      <c r="Z60" s="284"/>
      <c r="AA60" s="284"/>
      <c r="AB60" s="284"/>
      <c r="AC60" s="284"/>
      <c r="AD60" s="284"/>
      <c r="AE60" s="284"/>
      <c r="AF60" s="284"/>
      <c r="AG60" s="285">
        <f>'VON - Vedlejší a ostatní ...'!J30</f>
        <v>0</v>
      </c>
      <c r="AH60" s="286"/>
      <c r="AI60" s="286"/>
      <c r="AJ60" s="286"/>
      <c r="AK60" s="286"/>
      <c r="AL60" s="286"/>
      <c r="AM60" s="286"/>
      <c r="AN60" s="285">
        <f t="shared" si="0"/>
        <v>0</v>
      </c>
      <c r="AO60" s="286"/>
      <c r="AP60" s="286"/>
      <c r="AQ60" s="76" t="s">
        <v>79</v>
      </c>
      <c r="AR60" s="73"/>
      <c r="AS60" s="82">
        <v>0</v>
      </c>
      <c r="AT60" s="83">
        <f t="shared" si="1"/>
        <v>0</v>
      </c>
      <c r="AU60" s="84">
        <f>'VON - Vedlejší a ostatní ...'!P84</f>
        <v>0</v>
      </c>
      <c r="AV60" s="83">
        <f>'VON - Vedlejší a ostatní ...'!J33</f>
        <v>0</v>
      </c>
      <c r="AW60" s="83">
        <f>'VON - Vedlejší a ostatní ...'!J34</f>
        <v>0</v>
      </c>
      <c r="AX60" s="83">
        <f>'VON - Vedlejší a ostatní ...'!J35</f>
        <v>0</v>
      </c>
      <c r="AY60" s="83">
        <f>'VON - Vedlejší a ostatní ...'!J36</f>
        <v>0</v>
      </c>
      <c r="AZ60" s="83">
        <f>'VON - Vedlejší a ostatní ...'!F33</f>
        <v>0</v>
      </c>
      <c r="BA60" s="83">
        <f>'VON - Vedlejší a ostatní ...'!F34</f>
        <v>0</v>
      </c>
      <c r="BB60" s="83">
        <f>'VON - Vedlejší a ostatní ...'!F35</f>
        <v>0</v>
      </c>
      <c r="BC60" s="83">
        <f>'VON - Vedlejší a ostatní ...'!F36</f>
        <v>0</v>
      </c>
      <c r="BD60" s="85">
        <f>'VON - Vedlejší a ostatní ...'!F37</f>
        <v>0</v>
      </c>
      <c r="BT60" s="81" t="s">
        <v>80</v>
      </c>
      <c r="BV60" s="81" t="s">
        <v>74</v>
      </c>
      <c r="BW60" s="81" t="s">
        <v>97</v>
      </c>
      <c r="BX60" s="81" t="s">
        <v>5</v>
      </c>
      <c r="CL60" s="81" t="s">
        <v>19</v>
      </c>
      <c r="CM60" s="81" t="s">
        <v>82</v>
      </c>
    </row>
    <row r="61" spans="1:91" s="1" customFormat="1" ht="30" customHeight="1">
      <c r="B61" s="33"/>
      <c r="AR61" s="33"/>
    </row>
    <row r="62" spans="1:91" s="1" customFormat="1" ht="6.95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33"/>
    </row>
  </sheetData>
  <sheetProtection algorithmName="SHA-512" hashValue="7dNWQd59M1WBLjgdb+Ly05YOcoo5M1fyA2Ywl8PnQNofmITHAWfaFI1bMVK2EXYmcOHPhtCZCMaCvjPz210PQA==" saltValue="WklOL7uH+yrYwWEQ3FADMZLGaLdLbRIIwSx60lSGUJJnPqkJk8KykoI7b+7OPRWBruUGs8daPzjMwWalvi1Fkg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Stavební část'!C2" display="/" xr:uid="{00000000-0004-0000-0000-000000000000}"/>
    <hyperlink ref="A56" location="'02 - Zdravotně technické ...'!C2" display="/" xr:uid="{00000000-0004-0000-0000-000001000000}"/>
    <hyperlink ref="A57" location="'03 - Vytápění'!C2" display="/" xr:uid="{00000000-0004-0000-0000-000002000000}"/>
    <hyperlink ref="A58" location="'04 - Vzduchotechnika'!C2" display="/" xr:uid="{00000000-0004-0000-0000-000003000000}"/>
    <hyperlink ref="A59" location="'05 - Elektroinstalace'!C2" display="/" xr:uid="{00000000-0004-0000-0000-000004000000}"/>
    <hyperlink ref="A60" location="'VON - Vedlejší a ostatní ...'!C2" display="/" xr:uid="{00000000-0004-0000-0000-000005000000}"/>
  </hyperlinks>
  <pageMargins left="0.39370078740157483" right="0.39370078740157483" top="0.39370078740157483" bottom="0.39370078740157483" header="0" footer="0"/>
  <pageSetup paperSize="9" scale="9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9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8" t="s">
        <v>81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98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8" t="str">
        <f>'Rekapitulace stavby'!K6</f>
        <v>Rekonstrukce sociálního zázemí - skate park - ETAPA I</v>
      </c>
      <c r="F7" s="309"/>
      <c r="G7" s="309"/>
      <c r="H7" s="309"/>
      <c r="L7" s="21"/>
    </row>
    <row r="8" spans="2:46" s="1" customFormat="1" ht="12" customHeight="1">
      <c r="B8" s="33"/>
      <c r="D8" s="28" t="s">
        <v>99</v>
      </c>
      <c r="L8" s="33"/>
    </row>
    <row r="9" spans="2:46" s="1" customFormat="1" ht="16.5" customHeight="1">
      <c r="B9" s="33"/>
      <c r="E9" s="271" t="s">
        <v>100</v>
      </c>
      <c r="F9" s="310"/>
      <c r="G9" s="310"/>
      <c r="H9" s="310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30. 3. 2023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1" t="str">
        <f>'Rekapitulace stavby'!E14</f>
        <v>Vyplň údaj</v>
      </c>
      <c r="F18" s="292"/>
      <c r="G18" s="292"/>
      <c r="H18" s="292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47.25" customHeight="1">
      <c r="B27" s="87"/>
      <c r="E27" s="297" t="s">
        <v>37</v>
      </c>
      <c r="F27" s="297"/>
      <c r="G27" s="297"/>
      <c r="H27" s="297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ROUND(J98,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ROUND((SUM(BE98:BE990)),  2)</f>
        <v>0</v>
      </c>
      <c r="I33" s="90">
        <v>0.21</v>
      </c>
      <c r="J33" s="89">
        <f>ROUND(((SUM(BE98:BE990))*I33),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ROUND((SUM(BF98:BF990)),  2)</f>
        <v>0</v>
      </c>
      <c r="I34" s="90">
        <v>0.15</v>
      </c>
      <c r="J34" s="89">
        <f>ROUND(((SUM(BF98:BF990))*I34),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ROUND((SUM(BG98:BG990)),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ROUND((SUM(BH98:BH990)),  2)</f>
        <v>0</v>
      </c>
      <c r="I36" s="90">
        <v>0.15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ROUND((SUM(BI98:BI990)),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101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8" t="str">
        <f>E7</f>
        <v>Rekonstrukce sociálního zázemí - skate park - ETAPA I</v>
      </c>
      <c r="F48" s="309"/>
      <c r="G48" s="309"/>
      <c r="H48" s="309"/>
      <c r="L48" s="33"/>
    </row>
    <row r="49" spans="2:47" s="1" customFormat="1" ht="12" customHeight="1">
      <c r="B49" s="33"/>
      <c r="C49" s="28" t="s">
        <v>99</v>
      </c>
      <c r="L49" s="33"/>
    </row>
    <row r="50" spans="2:47" s="1" customFormat="1" ht="16.5" customHeight="1">
      <c r="B50" s="33"/>
      <c r="E50" s="271" t="str">
        <f>E9</f>
        <v>01 - Stavební část</v>
      </c>
      <c r="F50" s="310"/>
      <c r="G50" s="310"/>
      <c r="H50" s="310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parc.č. 6041/2, k.ú. Chomutov I</v>
      </c>
      <c r="I52" s="28" t="s">
        <v>23</v>
      </c>
      <c r="J52" s="50" t="str">
        <f>IF(J12="","",J12)</f>
        <v>30. 3. 2023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Statutární město Chomutov</v>
      </c>
      <c r="I54" s="28" t="s">
        <v>31</v>
      </c>
      <c r="J54" s="31" t="str">
        <f>E21</f>
        <v>JKPO CZ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102</v>
      </c>
      <c r="D57" s="91"/>
      <c r="E57" s="91"/>
      <c r="F57" s="91"/>
      <c r="G57" s="91"/>
      <c r="H57" s="91"/>
      <c r="I57" s="91"/>
      <c r="J57" s="98" t="s">
        <v>103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J98</f>
        <v>0</v>
      </c>
      <c r="L59" s="33"/>
      <c r="AU59" s="18" t="s">
        <v>104</v>
      </c>
    </row>
    <row r="60" spans="2:47" s="8" customFormat="1" ht="24.95" customHeight="1">
      <c r="B60" s="100"/>
      <c r="D60" s="101" t="s">
        <v>105</v>
      </c>
      <c r="E60" s="102"/>
      <c r="F60" s="102"/>
      <c r="G60" s="102"/>
      <c r="H60" s="102"/>
      <c r="I60" s="102"/>
      <c r="J60" s="103">
        <f>J99</f>
        <v>0</v>
      </c>
      <c r="L60" s="100"/>
    </row>
    <row r="61" spans="2:47" s="9" customFormat="1" ht="19.899999999999999" customHeight="1">
      <c r="B61" s="104"/>
      <c r="D61" s="105" t="s">
        <v>106</v>
      </c>
      <c r="E61" s="106"/>
      <c r="F61" s="106"/>
      <c r="G61" s="106"/>
      <c r="H61" s="106"/>
      <c r="I61" s="106"/>
      <c r="J61" s="107">
        <f>J100</f>
        <v>0</v>
      </c>
      <c r="L61" s="104"/>
    </row>
    <row r="62" spans="2:47" s="9" customFormat="1" ht="19.899999999999999" customHeight="1">
      <c r="B62" s="104"/>
      <c r="D62" s="105" t="s">
        <v>107</v>
      </c>
      <c r="E62" s="106"/>
      <c r="F62" s="106"/>
      <c r="G62" s="106"/>
      <c r="H62" s="106"/>
      <c r="I62" s="106"/>
      <c r="J62" s="107">
        <f>J139</f>
        <v>0</v>
      </c>
      <c r="L62" s="104"/>
    </row>
    <row r="63" spans="2:47" s="9" customFormat="1" ht="19.899999999999999" customHeight="1">
      <c r="B63" s="104"/>
      <c r="D63" s="105" t="s">
        <v>108</v>
      </c>
      <c r="E63" s="106"/>
      <c r="F63" s="106"/>
      <c r="G63" s="106"/>
      <c r="H63" s="106"/>
      <c r="I63" s="106"/>
      <c r="J63" s="107">
        <f>J160</f>
        <v>0</v>
      </c>
      <c r="L63" s="104"/>
    </row>
    <row r="64" spans="2:47" s="9" customFormat="1" ht="19.899999999999999" customHeight="1">
      <c r="B64" s="104"/>
      <c r="D64" s="105" t="s">
        <v>109</v>
      </c>
      <c r="E64" s="106"/>
      <c r="F64" s="106"/>
      <c r="G64" s="106"/>
      <c r="H64" s="106"/>
      <c r="I64" s="106"/>
      <c r="J64" s="107">
        <f>J190</f>
        <v>0</v>
      </c>
      <c r="L64" s="104"/>
    </row>
    <row r="65" spans="2:12" s="9" customFormat="1" ht="19.899999999999999" customHeight="1">
      <c r="B65" s="104"/>
      <c r="D65" s="105" t="s">
        <v>110</v>
      </c>
      <c r="E65" s="106"/>
      <c r="F65" s="106"/>
      <c r="G65" s="106"/>
      <c r="H65" s="106"/>
      <c r="I65" s="106"/>
      <c r="J65" s="107">
        <f>J373</f>
        <v>0</v>
      </c>
      <c r="L65" s="104"/>
    </row>
    <row r="66" spans="2:12" s="9" customFormat="1" ht="19.899999999999999" customHeight="1">
      <c r="B66" s="104"/>
      <c r="D66" s="105" t="s">
        <v>111</v>
      </c>
      <c r="E66" s="106"/>
      <c r="F66" s="106"/>
      <c r="G66" s="106"/>
      <c r="H66" s="106"/>
      <c r="I66" s="106"/>
      <c r="J66" s="107">
        <f>J503</f>
        <v>0</v>
      </c>
      <c r="L66" s="104"/>
    </row>
    <row r="67" spans="2:12" s="9" customFormat="1" ht="19.899999999999999" customHeight="1">
      <c r="B67" s="104"/>
      <c r="D67" s="105" t="s">
        <v>112</v>
      </c>
      <c r="E67" s="106"/>
      <c r="F67" s="106"/>
      <c r="G67" s="106"/>
      <c r="H67" s="106"/>
      <c r="I67" s="106"/>
      <c r="J67" s="107">
        <f>J514</f>
        <v>0</v>
      </c>
      <c r="L67" s="104"/>
    </row>
    <row r="68" spans="2:12" s="8" customFormat="1" ht="24.95" customHeight="1">
      <c r="B68" s="100"/>
      <c r="D68" s="101" t="s">
        <v>113</v>
      </c>
      <c r="E68" s="102"/>
      <c r="F68" s="102"/>
      <c r="G68" s="102"/>
      <c r="H68" s="102"/>
      <c r="I68" s="102"/>
      <c r="J68" s="103">
        <f>J517</f>
        <v>0</v>
      </c>
      <c r="L68" s="100"/>
    </row>
    <row r="69" spans="2:12" s="9" customFormat="1" ht="19.899999999999999" customHeight="1">
      <c r="B69" s="104"/>
      <c r="D69" s="105" t="s">
        <v>114</v>
      </c>
      <c r="E69" s="106"/>
      <c r="F69" s="106"/>
      <c r="G69" s="106"/>
      <c r="H69" s="106"/>
      <c r="I69" s="106"/>
      <c r="J69" s="107">
        <f>J518</f>
        <v>0</v>
      </c>
      <c r="L69" s="104"/>
    </row>
    <row r="70" spans="2:12" s="9" customFormat="1" ht="19.899999999999999" customHeight="1">
      <c r="B70" s="104"/>
      <c r="D70" s="105" t="s">
        <v>115</v>
      </c>
      <c r="E70" s="106"/>
      <c r="F70" s="106"/>
      <c r="G70" s="106"/>
      <c r="H70" s="106"/>
      <c r="I70" s="106"/>
      <c r="J70" s="107">
        <f>J585</f>
        <v>0</v>
      </c>
      <c r="L70" s="104"/>
    </row>
    <row r="71" spans="2:12" s="9" customFormat="1" ht="19.899999999999999" customHeight="1">
      <c r="B71" s="104"/>
      <c r="D71" s="105" t="s">
        <v>116</v>
      </c>
      <c r="E71" s="106"/>
      <c r="F71" s="106"/>
      <c r="G71" s="106"/>
      <c r="H71" s="106"/>
      <c r="I71" s="106"/>
      <c r="J71" s="107">
        <f>J596</f>
        <v>0</v>
      </c>
      <c r="L71" s="104"/>
    </row>
    <row r="72" spans="2:12" s="9" customFormat="1" ht="19.899999999999999" customHeight="1">
      <c r="B72" s="104"/>
      <c r="D72" s="105" t="s">
        <v>117</v>
      </c>
      <c r="E72" s="106"/>
      <c r="F72" s="106"/>
      <c r="G72" s="106"/>
      <c r="H72" s="106"/>
      <c r="I72" s="106"/>
      <c r="J72" s="107">
        <f>J614</f>
        <v>0</v>
      </c>
      <c r="L72" s="104"/>
    </row>
    <row r="73" spans="2:12" s="9" customFormat="1" ht="19.899999999999999" customHeight="1">
      <c r="B73" s="104"/>
      <c r="D73" s="105" t="s">
        <v>118</v>
      </c>
      <c r="E73" s="106"/>
      <c r="F73" s="106"/>
      <c r="G73" s="106"/>
      <c r="H73" s="106"/>
      <c r="I73" s="106"/>
      <c r="J73" s="107">
        <f>J682</f>
        <v>0</v>
      </c>
      <c r="L73" s="104"/>
    </row>
    <row r="74" spans="2:12" s="9" customFormat="1" ht="19.899999999999999" customHeight="1">
      <c r="B74" s="104"/>
      <c r="D74" s="105" t="s">
        <v>119</v>
      </c>
      <c r="E74" s="106"/>
      <c r="F74" s="106"/>
      <c r="G74" s="106"/>
      <c r="H74" s="106"/>
      <c r="I74" s="106"/>
      <c r="J74" s="107">
        <f>J692</f>
        <v>0</v>
      </c>
      <c r="L74" s="104"/>
    </row>
    <row r="75" spans="2:12" s="9" customFormat="1" ht="19.899999999999999" customHeight="1">
      <c r="B75" s="104"/>
      <c r="D75" s="105" t="s">
        <v>120</v>
      </c>
      <c r="E75" s="106"/>
      <c r="F75" s="106"/>
      <c r="G75" s="106"/>
      <c r="H75" s="106"/>
      <c r="I75" s="106"/>
      <c r="J75" s="107">
        <f>J728</f>
        <v>0</v>
      </c>
      <c r="L75" s="104"/>
    </row>
    <row r="76" spans="2:12" s="9" customFormat="1" ht="19.899999999999999" customHeight="1">
      <c r="B76" s="104"/>
      <c r="D76" s="105" t="s">
        <v>121</v>
      </c>
      <c r="E76" s="106"/>
      <c r="F76" s="106"/>
      <c r="G76" s="106"/>
      <c r="H76" s="106"/>
      <c r="I76" s="106"/>
      <c r="J76" s="107">
        <f>J860</f>
        <v>0</v>
      </c>
      <c r="L76" s="104"/>
    </row>
    <row r="77" spans="2:12" s="9" customFormat="1" ht="19.899999999999999" customHeight="1">
      <c r="B77" s="104"/>
      <c r="D77" s="105" t="s">
        <v>122</v>
      </c>
      <c r="E77" s="106"/>
      <c r="F77" s="106"/>
      <c r="G77" s="106"/>
      <c r="H77" s="106"/>
      <c r="I77" s="106"/>
      <c r="J77" s="107">
        <f>J946</f>
        <v>0</v>
      </c>
      <c r="L77" s="104"/>
    </row>
    <row r="78" spans="2:12" s="9" customFormat="1" ht="19.899999999999999" customHeight="1">
      <c r="B78" s="104"/>
      <c r="D78" s="105" t="s">
        <v>123</v>
      </c>
      <c r="E78" s="106"/>
      <c r="F78" s="106"/>
      <c r="G78" s="106"/>
      <c r="H78" s="106"/>
      <c r="I78" s="106"/>
      <c r="J78" s="107">
        <f>J953</f>
        <v>0</v>
      </c>
      <c r="L78" s="104"/>
    </row>
    <row r="79" spans="2:12" s="1" customFormat="1" ht="21.75" customHeight="1">
      <c r="B79" s="33"/>
      <c r="L79" s="33"/>
    </row>
    <row r="80" spans="2:12" s="1" customFormat="1" ht="6.95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33"/>
    </row>
    <row r="84" spans="2:12" s="1" customFormat="1" ht="6.95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33"/>
    </row>
    <row r="85" spans="2:12" s="1" customFormat="1" ht="24.95" customHeight="1">
      <c r="B85" s="33"/>
      <c r="C85" s="22" t="s">
        <v>124</v>
      </c>
      <c r="L85" s="33"/>
    </row>
    <row r="86" spans="2:12" s="1" customFormat="1" ht="6.95" customHeight="1">
      <c r="B86" s="33"/>
      <c r="L86" s="33"/>
    </row>
    <row r="87" spans="2:12" s="1" customFormat="1" ht="12" customHeight="1">
      <c r="B87" s="33"/>
      <c r="C87" s="28" t="s">
        <v>16</v>
      </c>
      <c r="L87" s="33"/>
    </row>
    <row r="88" spans="2:12" s="1" customFormat="1" ht="16.5" customHeight="1">
      <c r="B88" s="33"/>
      <c r="E88" s="308" t="str">
        <f>E7</f>
        <v>Rekonstrukce sociálního zázemí - skate park - ETAPA I</v>
      </c>
      <c r="F88" s="309"/>
      <c r="G88" s="309"/>
      <c r="H88" s="309"/>
      <c r="L88" s="33"/>
    </row>
    <row r="89" spans="2:12" s="1" customFormat="1" ht="12" customHeight="1">
      <c r="B89" s="33"/>
      <c r="C89" s="28" t="s">
        <v>99</v>
      </c>
      <c r="L89" s="33"/>
    </row>
    <row r="90" spans="2:12" s="1" customFormat="1" ht="16.5" customHeight="1">
      <c r="B90" s="33"/>
      <c r="E90" s="271" t="str">
        <f>E9</f>
        <v>01 - Stavební část</v>
      </c>
      <c r="F90" s="310"/>
      <c r="G90" s="310"/>
      <c r="H90" s="310"/>
      <c r="L90" s="33"/>
    </row>
    <row r="91" spans="2:12" s="1" customFormat="1" ht="6.95" customHeight="1">
      <c r="B91" s="33"/>
      <c r="L91" s="33"/>
    </row>
    <row r="92" spans="2:12" s="1" customFormat="1" ht="12" customHeight="1">
      <c r="B92" s="33"/>
      <c r="C92" s="28" t="s">
        <v>21</v>
      </c>
      <c r="F92" s="26" t="str">
        <f>F12</f>
        <v>parc.č. 6041/2, k.ú. Chomutov I</v>
      </c>
      <c r="I92" s="28" t="s">
        <v>23</v>
      </c>
      <c r="J92" s="50" t="str">
        <f>IF(J12="","",J12)</f>
        <v>30. 3. 2023</v>
      </c>
      <c r="L92" s="33"/>
    </row>
    <row r="93" spans="2:12" s="1" customFormat="1" ht="6.95" customHeight="1">
      <c r="B93" s="33"/>
      <c r="L93" s="33"/>
    </row>
    <row r="94" spans="2:12" s="1" customFormat="1" ht="15.2" customHeight="1">
      <c r="B94" s="33"/>
      <c r="C94" s="28" t="s">
        <v>25</v>
      </c>
      <c r="F94" s="26" t="str">
        <f>E15</f>
        <v>Statutární město Chomutov</v>
      </c>
      <c r="I94" s="28" t="s">
        <v>31</v>
      </c>
      <c r="J94" s="31" t="str">
        <f>E21</f>
        <v>JKPO CZ s.r.o.</v>
      </c>
      <c r="L94" s="33"/>
    </row>
    <row r="95" spans="2:12" s="1" customFormat="1" ht="15.2" customHeight="1">
      <c r="B95" s="33"/>
      <c r="C95" s="28" t="s">
        <v>29</v>
      </c>
      <c r="F95" s="26" t="str">
        <f>IF(E18="","",E18)</f>
        <v>Vyplň údaj</v>
      </c>
      <c r="I95" s="28" t="s">
        <v>34</v>
      </c>
      <c r="J95" s="31" t="str">
        <f>E24</f>
        <v xml:space="preserve"> </v>
      </c>
      <c r="L95" s="33"/>
    </row>
    <row r="96" spans="2:12" s="1" customFormat="1" ht="10.35" customHeight="1">
      <c r="B96" s="33"/>
      <c r="L96" s="33"/>
    </row>
    <row r="97" spans="2:65" s="10" customFormat="1" ht="29.25" customHeight="1">
      <c r="B97" s="108"/>
      <c r="C97" s="109" t="s">
        <v>125</v>
      </c>
      <c r="D97" s="110" t="s">
        <v>57</v>
      </c>
      <c r="E97" s="110" t="s">
        <v>53</v>
      </c>
      <c r="F97" s="110" t="s">
        <v>54</v>
      </c>
      <c r="G97" s="110" t="s">
        <v>126</v>
      </c>
      <c r="H97" s="110" t="s">
        <v>127</v>
      </c>
      <c r="I97" s="110" t="s">
        <v>128</v>
      </c>
      <c r="J97" s="110" t="s">
        <v>103</v>
      </c>
      <c r="K97" s="111" t="s">
        <v>129</v>
      </c>
      <c r="L97" s="108"/>
      <c r="M97" s="57" t="s">
        <v>19</v>
      </c>
      <c r="N97" s="58" t="s">
        <v>42</v>
      </c>
      <c r="O97" s="58" t="s">
        <v>130</v>
      </c>
      <c r="P97" s="58" t="s">
        <v>131</v>
      </c>
      <c r="Q97" s="58" t="s">
        <v>132</v>
      </c>
      <c r="R97" s="58" t="s">
        <v>133</v>
      </c>
      <c r="S97" s="58" t="s">
        <v>134</v>
      </c>
      <c r="T97" s="59" t="s">
        <v>135</v>
      </c>
    </row>
    <row r="98" spans="2:65" s="1" customFormat="1" ht="22.9" customHeight="1">
      <c r="B98" s="33"/>
      <c r="C98" s="62" t="s">
        <v>136</v>
      </c>
      <c r="J98" s="112">
        <f>BK98</f>
        <v>0</v>
      </c>
      <c r="L98" s="33"/>
      <c r="M98" s="60"/>
      <c r="N98" s="51"/>
      <c r="O98" s="51"/>
      <c r="P98" s="113">
        <f>P99+P517</f>
        <v>0</v>
      </c>
      <c r="Q98" s="51"/>
      <c r="R98" s="113">
        <f>R99+R517</f>
        <v>57.299191619952602</v>
      </c>
      <c r="S98" s="51"/>
      <c r="T98" s="114">
        <f>T99+T517</f>
        <v>37.088222000000002</v>
      </c>
      <c r="AT98" s="18" t="s">
        <v>71</v>
      </c>
      <c r="AU98" s="18" t="s">
        <v>104</v>
      </c>
      <c r="BK98" s="115">
        <f>BK99+BK517</f>
        <v>0</v>
      </c>
    </row>
    <row r="99" spans="2:65" s="11" customFormat="1" ht="25.9" customHeight="1">
      <c r="B99" s="116"/>
      <c r="D99" s="117" t="s">
        <v>71</v>
      </c>
      <c r="E99" s="118" t="s">
        <v>137</v>
      </c>
      <c r="F99" s="118" t="s">
        <v>138</v>
      </c>
      <c r="I99" s="119"/>
      <c r="J99" s="120">
        <f>BK99</f>
        <v>0</v>
      </c>
      <c r="L99" s="116"/>
      <c r="M99" s="121"/>
      <c r="P99" s="122">
        <f>P100+P139+P160+P190+P373+P503+P514</f>
        <v>0</v>
      </c>
      <c r="R99" s="122">
        <f>R100+R139+R160+R190+R373+R503+R514</f>
        <v>52.524666038192599</v>
      </c>
      <c r="T99" s="123">
        <f>T100+T139+T160+T190+T373+T503+T514</f>
        <v>36.777722000000004</v>
      </c>
      <c r="AR99" s="117" t="s">
        <v>80</v>
      </c>
      <c r="AT99" s="124" t="s">
        <v>71</v>
      </c>
      <c r="AU99" s="124" t="s">
        <v>72</v>
      </c>
      <c r="AY99" s="117" t="s">
        <v>139</v>
      </c>
      <c r="BK99" s="125">
        <f>BK100+BK139+BK160+BK190+BK373+BK503+BK514</f>
        <v>0</v>
      </c>
    </row>
    <row r="100" spans="2:65" s="11" customFormat="1" ht="22.9" customHeight="1">
      <c r="B100" s="116"/>
      <c r="D100" s="117" t="s">
        <v>71</v>
      </c>
      <c r="E100" s="126" t="s">
        <v>80</v>
      </c>
      <c r="F100" s="126" t="s">
        <v>140</v>
      </c>
      <c r="I100" s="119"/>
      <c r="J100" s="127">
        <f>BK100</f>
        <v>0</v>
      </c>
      <c r="L100" s="116"/>
      <c r="M100" s="121"/>
      <c r="P100" s="122">
        <f>SUM(P101:P138)</f>
        <v>0</v>
      </c>
      <c r="R100" s="122">
        <f>SUM(R101:R138)</f>
        <v>0</v>
      </c>
      <c r="T100" s="123">
        <f>SUM(T101:T138)</f>
        <v>0</v>
      </c>
      <c r="AR100" s="117" t="s">
        <v>80</v>
      </c>
      <c r="AT100" s="124" t="s">
        <v>71</v>
      </c>
      <c r="AU100" s="124" t="s">
        <v>80</v>
      </c>
      <c r="AY100" s="117" t="s">
        <v>139</v>
      </c>
      <c r="BK100" s="125">
        <f>SUM(BK101:BK138)</f>
        <v>0</v>
      </c>
    </row>
    <row r="101" spans="2:65" s="1" customFormat="1" ht="16.5" customHeight="1">
      <c r="B101" s="33"/>
      <c r="C101" s="128" t="s">
        <v>80</v>
      </c>
      <c r="D101" s="128" t="s">
        <v>141</v>
      </c>
      <c r="E101" s="129" t="s">
        <v>142</v>
      </c>
      <c r="F101" s="130" t="s">
        <v>143</v>
      </c>
      <c r="G101" s="131" t="s">
        <v>144</v>
      </c>
      <c r="H101" s="132">
        <v>16.532</v>
      </c>
      <c r="I101" s="133"/>
      <c r="J101" s="134">
        <f>ROUND(I101*H101,2)</f>
        <v>0</v>
      </c>
      <c r="K101" s="130" t="s">
        <v>145</v>
      </c>
      <c r="L101" s="33"/>
      <c r="M101" s="135" t="s">
        <v>19</v>
      </c>
      <c r="N101" s="136" t="s">
        <v>43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AR101" s="139" t="s">
        <v>146</v>
      </c>
      <c r="AT101" s="139" t="s">
        <v>141</v>
      </c>
      <c r="AU101" s="139" t="s">
        <v>82</v>
      </c>
      <c r="AY101" s="18" t="s">
        <v>139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8" t="s">
        <v>80</v>
      </c>
      <c r="BK101" s="140">
        <f>ROUND(I101*H101,2)</f>
        <v>0</v>
      </c>
      <c r="BL101" s="18" t="s">
        <v>146</v>
      </c>
      <c r="BM101" s="139" t="s">
        <v>147</v>
      </c>
    </row>
    <row r="102" spans="2:65" s="1" customFormat="1" ht="11.25">
      <c r="B102" s="33"/>
      <c r="D102" s="141" t="s">
        <v>148</v>
      </c>
      <c r="F102" s="142" t="s">
        <v>149</v>
      </c>
      <c r="I102" s="143"/>
      <c r="L102" s="33"/>
      <c r="M102" s="144"/>
      <c r="T102" s="54"/>
      <c r="AT102" s="18" t="s">
        <v>148</v>
      </c>
      <c r="AU102" s="18" t="s">
        <v>82</v>
      </c>
    </row>
    <row r="103" spans="2:65" s="12" customFormat="1" ht="11.25">
      <c r="B103" s="145"/>
      <c r="D103" s="146" t="s">
        <v>150</v>
      </c>
      <c r="E103" s="147" t="s">
        <v>19</v>
      </c>
      <c r="F103" s="148" t="s">
        <v>151</v>
      </c>
      <c r="H103" s="147" t="s">
        <v>19</v>
      </c>
      <c r="I103" s="149"/>
      <c r="L103" s="145"/>
      <c r="M103" s="150"/>
      <c r="T103" s="151"/>
      <c r="AT103" s="147" t="s">
        <v>150</v>
      </c>
      <c r="AU103" s="147" t="s">
        <v>82</v>
      </c>
      <c r="AV103" s="12" t="s">
        <v>80</v>
      </c>
      <c r="AW103" s="12" t="s">
        <v>33</v>
      </c>
      <c r="AX103" s="12" t="s">
        <v>72</v>
      </c>
      <c r="AY103" s="147" t="s">
        <v>139</v>
      </c>
    </row>
    <row r="104" spans="2:65" s="12" customFormat="1" ht="11.25">
      <c r="B104" s="145"/>
      <c r="D104" s="146" t="s">
        <v>150</v>
      </c>
      <c r="E104" s="147" t="s">
        <v>19</v>
      </c>
      <c r="F104" s="148" t="s">
        <v>152</v>
      </c>
      <c r="H104" s="147" t="s">
        <v>19</v>
      </c>
      <c r="I104" s="149"/>
      <c r="L104" s="145"/>
      <c r="M104" s="150"/>
      <c r="T104" s="151"/>
      <c r="AT104" s="147" t="s">
        <v>150</v>
      </c>
      <c r="AU104" s="147" t="s">
        <v>82</v>
      </c>
      <c r="AV104" s="12" t="s">
        <v>80</v>
      </c>
      <c r="AW104" s="12" t="s">
        <v>33</v>
      </c>
      <c r="AX104" s="12" t="s">
        <v>72</v>
      </c>
      <c r="AY104" s="147" t="s">
        <v>139</v>
      </c>
    </row>
    <row r="105" spans="2:65" s="13" customFormat="1" ht="11.25">
      <c r="B105" s="152"/>
      <c r="D105" s="146" t="s">
        <v>150</v>
      </c>
      <c r="E105" s="153" t="s">
        <v>19</v>
      </c>
      <c r="F105" s="154" t="s">
        <v>153</v>
      </c>
      <c r="H105" s="155">
        <v>16.532</v>
      </c>
      <c r="I105" s="156"/>
      <c r="L105" s="152"/>
      <c r="M105" s="157"/>
      <c r="T105" s="158"/>
      <c r="AT105" s="153" t="s">
        <v>150</v>
      </c>
      <c r="AU105" s="153" t="s">
        <v>82</v>
      </c>
      <c r="AV105" s="13" t="s">
        <v>82</v>
      </c>
      <c r="AW105" s="13" t="s">
        <v>33</v>
      </c>
      <c r="AX105" s="13" t="s">
        <v>72</v>
      </c>
      <c r="AY105" s="153" t="s">
        <v>139</v>
      </c>
    </row>
    <row r="106" spans="2:65" s="14" customFormat="1" ht="11.25">
      <c r="B106" s="159"/>
      <c r="D106" s="146" t="s">
        <v>150</v>
      </c>
      <c r="E106" s="160" t="s">
        <v>19</v>
      </c>
      <c r="F106" s="161" t="s">
        <v>154</v>
      </c>
      <c r="H106" s="162">
        <v>16.532</v>
      </c>
      <c r="I106" s="163"/>
      <c r="L106" s="159"/>
      <c r="M106" s="164"/>
      <c r="T106" s="165"/>
      <c r="AT106" s="160" t="s">
        <v>150</v>
      </c>
      <c r="AU106" s="160" t="s">
        <v>82</v>
      </c>
      <c r="AV106" s="14" t="s">
        <v>146</v>
      </c>
      <c r="AW106" s="14" t="s">
        <v>33</v>
      </c>
      <c r="AX106" s="14" t="s">
        <v>80</v>
      </c>
      <c r="AY106" s="160" t="s">
        <v>139</v>
      </c>
    </row>
    <row r="107" spans="2:65" s="1" customFormat="1" ht="33" customHeight="1">
      <c r="B107" s="33"/>
      <c r="C107" s="128" t="s">
        <v>82</v>
      </c>
      <c r="D107" s="128" t="s">
        <v>141</v>
      </c>
      <c r="E107" s="129" t="s">
        <v>155</v>
      </c>
      <c r="F107" s="130" t="s">
        <v>156</v>
      </c>
      <c r="G107" s="131" t="s">
        <v>144</v>
      </c>
      <c r="H107" s="132">
        <v>16.532</v>
      </c>
      <c r="I107" s="133"/>
      <c r="J107" s="134">
        <f>ROUND(I107*H107,2)</f>
        <v>0</v>
      </c>
      <c r="K107" s="130" t="s">
        <v>145</v>
      </c>
      <c r="L107" s="33"/>
      <c r="M107" s="135" t="s">
        <v>19</v>
      </c>
      <c r="N107" s="136" t="s">
        <v>43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146</v>
      </c>
      <c r="AT107" s="139" t="s">
        <v>141</v>
      </c>
      <c r="AU107" s="139" t="s">
        <v>82</v>
      </c>
      <c r="AY107" s="18" t="s">
        <v>139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8" t="s">
        <v>80</v>
      </c>
      <c r="BK107" s="140">
        <f>ROUND(I107*H107,2)</f>
        <v>0</v>
      </c>
      <c r="BL107" s="18" t="s">
        <v>146</v>
      </c>
      <c r="BM107" s="139" t="s">
        <v>157</v>
      </c>
    </row>
    <row r="108" spans="2:65" s="1" customFormat="1" ht="11.25">
      <c r="B108" s="33"/>
      <c r="D108" s="141" t="s">
        <v>148</v>
      </c>
      <c r="F108" s="142" t="s">
        <v>158</v>
      </c>
      <c r="I108" s="143"/>
      <c r="L108" s="33"/>
      <c r="M108" s="144"/>
      <c r="T108" s="54"/>
      <c r="AT108" s="18" t="s">
        <v>148</v>
      </c>
      <c r="AU108" s="18" t="s">
        <v>82</v>
      </c>
    </row>
    <row r="109" spans="2:65" s="13" customFormat="1" ht="11.25">
      <c r="B109" s="152"/>
      <c r="D109" s="146" t="s">
        <v>150</v>
      </c>
      <c r="E109" s="153" t="s">
        <v>19</v>
      </c>
      <c r="F109" s="154" t="s">
        <v>159</v>
      </c>
      <c r="H109" s="155">
        <v>16.532</v>
      </c>
      <c r="I109" s="156"/>
      <c r="L109" s="152"/>
      <c r="M109" s="157"/>
      <c r="T109" s="158"/>
      <c r="AT109" s="153" t="s">
        <v>150</v>
      </c>
      <c r="AU109" s="153" t="s">
        <v>82</v>
      </c>
      <c r="AV109" s="13" t="s">
        <v>82</v>
      </c>
      <c r="AW109" s="13" t="s">
        <v>33</v>
      </c>
      <c r="AX109" s="13" t="s">
        <v>72</v>
      </c>
      <c r="AY109" s="153" t="s">
        <v>139</v>
      </c>
    </row>
    <row r="110" spans="2:65" s="14" customFormat="1" ht="11.25">
      <c r="B110" s="159"/>
      <c r="D110" s="146" t="s">
        <v>150</v>
      </c>
      <c r="E110" s="160" t="s">
        <v>19</v>
      </c>
      <c r="F110" s="161" t="s">
        <v>154</v>
      </c>
      <c r="H110" s="162">
        <v>16.532</v>
      </c>
      <c r="I110" s="163"/>
      <c r="L110" s="159"/>
      <c r="M110" s="164"/>
      <c r="T110" s="165"/>
      <c r="AT110" s="160" t="s">
        <v>150</v>
      </c>
      <c r="AU110" s="160" t="s">
        <v>82</v>
      </c>
      <c r="AV110" s="14" t="s">
        <v>146</v>
      </c>
      <c r="AW110" s="14" t="s">
        <v>33</v>
      </c>
      <c r="AX110" s="14" t="s">
        <v>80</v>
      </c>
      <c r="AY110" s="160" t="s">
        <v>139</v>
      </c>
    </row>
    <row r="111" spans="2:65" s="1" customFormat="1" ht="33" customHeight="1">
      <c r="B111" s="33"/>
      <c r="C111" s="128" t="s">
        <v>160</v>
      </c>
      <c r="D111" s="128" t="s">
        <v>141</v>
      </c>
      <c r="E111" s="129" t="s">
        <v>161</v>
      </c>
      <c r="F111" s="130" t="s">
        <v>162</v>
      </c>
      <c r="G111" s="131" t="s">
        <v>144</v>
      </c>
      <c r="H111" s="132">
        <v>66.128</v>
      </c>
      <c r="I111" s="133"/>
      <c r="J111" s="134">
        <f>ROUND(I111*H111,2)</f>
        <v>0</v>
      </c>
      <c r="K111" s="130" t="s">
        <v>145</v>
      </c>
      <c r="L111" s="33"/>
      <c r="M111" s="135" t="s">
        <v>19</v>
      </c>
      <c r="N111" s="136" t="s">
        <v>43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146</v>
      </c>
      <c r="AT111" s="139" t="s">
        <v>141</v>
      </c>
      <c r="AU111" s="139" t="s">
        <v>82</v>
      </c>
      <c r="AY111" s="18" t="s">
        <v>139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80</v>
      </c>
      <c r="BK111" s="140">
        <f>ROUND(I111*H111,2)</f>
        <v>0</v>
      </c>
      <c r="BL111" s="18" t="s">
        <v>146</v>
      </c>
      <c r="BM111" s="139" t="s">
        <v>163</v>
      </c>
    </row>
    <row r="112" spans="2:65" s="1" customFormat="1" ht="11.25">
      <c r="B112" s="33"/>
      <c r="D112" s="141" t="s">
        <v>148</v>
      </c>
      <c r="F112" s="142" t="s">
        <v>164</v>
      </c>
      <c r="I112" s="143"/>
      <c r="L112" s="33"/>
      <c r="M112" s="144"/>
      <c r="T112" s="54"/>
      <c r="AT112" s="18" t="s">
        <v>148</v>
      </c>
      <c r="AU112" s="18" t="s">
        <v>82</v>
      </c>
    </row>
    <row r="113" spans="2:65" s="13" customFormat="1" ht="11.25">
      <c r="B113" s="152"/>
      <c r="D113" s="146" t="s">
        <v>150</v>
      </c>
      <c r="E113" s="153" t="s">
        <v>19</v>
      </c>
      <c r="F113" s="154" t="s">
        <v>165</v>
      </c>
      <c r="H113" s="155">
        <v>66.128</v>
      </c>
      <c r="I113" s="156"/>
      <c r="L113" s="152"/>
      <c r="M113" s="157"/>
      <c r="T113" s="158"/>
      <c r="AT113" s="153" t="s">
        <v>150</v>
      </c>
      <c r="AU113" s="153" t="s">
        <v>82</v>
      </c>
      <c r="AV113" s="13" t="s">
        <v>82</v>
      </c>
      <c r="AW113" s="13" t="s">
        <v>33</v>
      </c>
      <c r="AX113" s="13" t="s">
        <v>72</v>
      </c>
      <c r="AY113" s="153" t="s">
        <v>139</v>
      </c>
    </row>
    <row r="114" spans="2:65" s="14" customFormat="1" ht="11.25">
      <c r="B114" s="159"/>
      <c r="D114" s="146" t="s">
        <v>150</v>
      </c>
      <c r="E114" s="160" t="s">
        <v>19</v>
      </c>
      <c r="F114" s="161" t="s">
        <v>154</v>
      </c>
      <c r="H114" s="162">
        <v>66.128</v>
      </c>
      <c r="I114" s="163"/>
      <c r="L114" s="159"/>
      <c r="M114" s="164"/>
      <c r="T114" s="165"/>
      <c r="AT114" s="160" t="s">
        <v>150</v>
      </c>
      <c r="AU114" s="160" t="s">
        <v>82</v>
      </c>
      <c r="AV114" s="14" t="s">
        <v>146</v>
      </c>
      <c r="AW114" s="14" t="s">
        <v>33</v>
      </c>
      <c r="AX114" s="14" t="s">
        <v>80</v>
      </c>
      <c r="AY114" s="160" t="s">
        <v>139</v>
      </c>
    </row>
    <row r="115" spans="2:65" s="1" customFormat="1" ht="37.9" customHeight="1">
      <c r="B115" s="33"/>
      <c r="C115" s="128" t="s">
        <v>146</v>
      </c>
      <c r="D115" s="128" t="s">
        <v>141</v>
      </c>
      <c r="E115" s="129" t="s">
        <v>166</v>
      </c>
      <c r="F115" s="130" t="s">
        <v>167</v>
      </c>
      <c r="G115" s="131" t="s">
        <v>144</v>
      </c>
      <c r="H115" s="132">
        <v>16.532</v>
      </c>
      <c r="I115" s="133"/>
      <c r="J115" s="134">
        <f>ROUND(I115*H115,2)</f>
        <v>0</v>
      </c>
      <c r="K115" s="130" t="s">
        <v>145</v>
      </c>
      <c r="L115" s="33"/>
      <c r="M115" s="135" t="s">
        <v>19</v>
      </c>
      <c r="N115" s="136" t="s">
        <v>43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146</v>
      </c>
      <c r="AT115" s="139" t="s">
        <v>141</v>
      </c>
      <c r="AU115" s="139" t="s">
        <v>82</v>
      </c>
      <c r="AY115" s="18" t="s">
        <v>139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8" t="s">
        <v>80</v>
      </c>
      <c r="BK115" s="140">
        <f>ROUND(I115*H115,2)</f>
        <v>0</v>
      </c>
      <c r="BL115" s="18" t="s">
        <v>146</v>
      </c>
      <c r="BM115" s="139" t="s">
        <v>168</v>
      </c>
    </row>
    <row r="116" spans="2:65" s="1" customFormat="1" ht="11.25">
      <c r="B116" s="33"/>
      <c r="D116" s="141" t="s">
        <v>148</v>
      </c>
      <c r="F116" s="142" t="s">
        <v>169</v>
      </c>
      <c r="I116" s="143"/>
      <c r="L116" s="33"/>
      <c r="M116" s="144"/>
      <c r="T116" s="54"/>
      <c r="AT116" s="18" t="s">
        <v>148</v>
      </c>
      <c r="AU116" s="18" t="s">
        <v>82</v>
      </c>
    </row>
    <row r="117" spans="2:65" s="12" customFormat="1" ht="11.25">
      <c r="B117" s="145"/>
      <c r="D117" s="146" t="s">
        <v>150</v>
      </c>
      <c r="E117" s="147" t="s">
        <v>19</v>
      </c>
      <c r="F117" s="148" t="s">
        <v>170</v>
      </c>
      <c r="H117" s="147" t="s">
        <v>19</v>
      </c>
      <c r="I117" s="149"/>
      <c r="L117" s="145"/>
      <c r="M117" s="150"/>
      <c r="T117" s="151"/>
      <c r="AT117" s="147" t="s">
        <v>150</v>
      </c>
      <c r="AU117" s="147" t="s">
        <v>82</v>
      </c>
      <c r="AV117" s="12" t="s">
        <v>80</v>
      </c>
      <c r="AW117" s="12" t="s">
        <v>33</v>
      </c>
      <c r="AX117" s="12" t="s">
        <v>72</v>
      </c>
      <c r="AY117" s="147" t="s">
        <v>139</v>
      </c>
    </row>
    <row r="118" spans="2:65" s="13" customFormat="1" ht="11.25">
      <c r="B118" s="152"/>
      <c r="D118" s="146" t="s">
        <v>150</v>
      </c>
      <c r="E118" s="153" t="s">
        <v>19</v>
      </c>
      <c r="F118" s="154" t="s">
        <v>159</v>
      </c>
      <c r="H118" s="155">
        <v>16.532</v>
      </c>
      <c r="I118" s="156"/>
      <c r="L118" s="152"/>
      <c r="M118" s="157"/>
      <c r="T118" s="158"/>
      <c r="AT118" s="153" t="s">
        <v>150</v>
      </c>
      <c r="AU118" s="153" t="s">
        <v>82</v>
      </c>
      <c r="AV118" s="13" t="s">
        <v>82</v>
      </c>
      <c r="AW118" s="13" t="s">
        <v>33</v>
      </c>
      <c r="AX118" s="13" t="s">
        <v>72</v>
      </c>
      <c r="AY118" s="153" t="s">
        <v>139</v>
      </c>
    </row>
    <row r="119" spans="2:65" s="14" customFormat="1" ht="11.25">
      <c r="B119" s="159"/>
      <c r="D119" s="146" t="s">
        <v>150</v>
      </c>
      <c r="E119" s="160" t="s">
        <v>19</v>
      </c>
      <c r="F119" s="161" t="s">
        <v>154</v>
      </c>
      <c r="H119" s="162">
        <v>16.532</v>
      </c>
      <c r="I119" s="163"/>
      <c r="L119" s="159"/>
      <c r="M119" s="164"/>
      <c r="T119" s="165"/>
      <c r="AT119" s="160" t="s">
        <v>150</v>
      </c>
      <c r="AU119" s="160" t="s">
        <v>82</v>
      </c>
      <c r="AV119" s="14" t="s">
        <v>146</v>
      </c>
      <c r="AW119" s="14" t="s">
        <v>33</v>
      </c>
      <c r="AX119" s="14" t="s">
        <v>80</v>
      </c>
      <c r="AY119" s="160" t="s">
        <v>139</v>
      </c>
    </row>
    <row r="120" spans="2:65" s="1" customFormat="1" ht="37.9" customHeight="1">
      <c r="B120" s="33"/>
      <c r="C120" s="128" t="s">
        <v>171</v>
      </c>
      <c r="D120" s="128" t="s">
        <v>141</v>
      </c>
      <c r="E120" s="129" t="s">
        <v>172</v>
      </c>
      <c r="F120" s="130" t="s">
        <v>173</v>
      </c>
      <c r="G120" s="131" t="s">
        <v>144</v>
      </c>
      <c r="H120" s="132">
        <v>33.064</v>
      </c>
      <c r="I120" s="133"/>
      <c r="J120" s="134">
        <f>ROUND(I120*H120,2)</f>
        <v>0</v>
      </c>
      <c r="K120" s="130" t="s">
        <v>145</v>
      </c>
      <c r="L120" s="33"/>
      <c r="M120" s="135" t="s">
        <v>19</v>
      </c>
      <c r="N120" s="136" t="s">
        <v>43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146</v>
      </c>
      <c r="AT120" s="139" t="s">
        <v>141</v>
      </c>
      <c r="AU120" s="139" t="s">
        <v>82</v>
      </c>
      <c r="AY120" s="18" t="s">
        <v>139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8" t="s">
        <v>80</v>
      </c>
      <c r="BK120" s="140">
        <f>ROUND(I120*H120,2)</f>
        <v>0</v>
      </c>
      <c r="BL120" s="18" t="s">
        <v>146</v>
      </c>
      <c r="BM120" s="139" t="s">
        <v>174</v>
      </c>
    </row>
    <row r="121" spans="2:65" s="1" customFormat="1" ht="11.25">
      <c r="B121" s="33"/>
      <c r="D121" s="141" t="s">
        <v>148</v>
      </c>
      <c r="F121" s="142" t="s">
        <v>175</v>
      </c>
      <c r="I121" s="143"/>
      <c r="L121" s="33"/>
      <c r="M121" s="144"/>
      <c r="T121" s="54"/>
      <c r="AT121" s="18" t="s">
        <v>148</v>
      </c>
      <c r="AU121" s="18" t="s">
        <v>82</v>
      </c>
    </row>
    <row r="122" spans="2:65" s="13" customFormat="1" ht="11.25">
      <c r="B122" s="152"/>
      <c r="D122" s="146" t="s">
        <v>150</v>
      </c>
      <c r="E122" s="153" t="s">
        <v>19</v>
      </c>
      <c r="F122" s="154" t="s">
        <v>176</v>
      </c>
      <c r="H122" s="155">
        <v>33.064</v>
      </c>
      <c r="I122" s="156"/>
      <c r="L122" s="152"/>
      <c r="M122" s="157"/>
      <c r="T122" s="158"/>
      <c r="AT122" s="153" t="s">
        <v>150</v>
      </c>
      <c r="AU122" s="153" t="s">
        <v>82</v>
      </c>
      <c r="AV122" s="13" t="s">
        <v>82</v>
      </c>
      <c r="AW122" s="13" t="s">
        <v>33</v>
      </c>
      <c r="AX122" s="13" t="s">
        <v>72</v>
      </c>
      <c r="AY122" s="153" t="s">
        <v>139</v>
      </c>
    </row>
    <row r="123" spans="2:65" s="14" customFormat="1" ht="11.25">
      <c r="B123" s="159"/>
      <c r="D123" s="146" t="s">
        <v>150</v>
      </c>
      <c r="E123" s="160" t="s">
        <v>19</v>
      </c>
      <c r="F123" s="161" t="s">
        <v>154</v>
      </c>
      <c r="H123" s="162">
        <v>33.064</v>
      </c>
      <c r="I123" s="163"/>
      <c r="L123" s="159"/>
      <c r="M123" s="164"/>
      <c r="T123" s="165"/>
      <c r="AT123" s="160" t="s">
        <v>150</v>
      </c>
      <c r="AU123" s="160" t="s">
        <v>82</v>
      </c>
      <c r="AV123" s="14" t="s">
        <v>146</v>
      </c>
      <c r="AW123" s="14" t="s">
        <v>33</v>
      </c>
      <c r="AX123" s="14" t="s">
        <v>80</v>
      </c>
      <c r="AY123" s="160" t="s">
        <v>139</v>
      </c>
    </row>
    <row r="124" spans="2:65" s="1" customFormat="1" ht="24.2" customHeight="1">
      <c r="B124" s="33"/>
      <c r="C124" s="128" t="s">
        <v>177</v>
      </c>
      <c r="D124" s="128" t="s">
        <v>141</v>
      </c>
      <c r="E124" s="129" t="s">
        <v>178</v>
      </c>
      <c r="F124" s="130" t="s">
        <v>179</v>
      </c>
      <c r="G124" s="131" t="s">
        <v>144</v>
      </c>
      <c r="H124" s="132">
        <v>16.532</v>
      </c>
      <c r="I124" s="133"/>
      <c r="J124" s="134">
        <f>ROUND(I124*H124,2)</f>
        <v>0</v>
      </c>
      <c r="K124" s="130" t="s">
        <v>145</v>
      </c>
      <c r="L124" s="33"/>
      <c r="M124" s="135" t="s">
        <v>19</v>
      </c>
      <c r="N124" s="136" t="s">
        <v>43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146</v>
      </c>
      <c r="AT124" s="139" t="s">
        <v>141</v>
      </c>
      <c r="AU124" s="139" t="s">
        <v>82</v>
      </c>
      <c r="AY124" s="18" t="s">
        <v>139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80</v>
      </c>
      <c r="BK124" s="140">
        <f>ROUND(I124*H124,2)</f>
        <v>0</v>
      </c>
      <c r="BL124" s="18" t="s">
        <v>146</v>
      </c>
      <c r="BM124" s="139" t="s">
        <v>180</v>
      </c>
    </row>
    <row r="125" spans="2:65" s="1" customFormat="1" ht="11.25">
      <c r="B125" s="33"/>
      <c r="D125" s="141" t="s">
        <v>148</v>
      </c>
      <c r="F125" s="142" t="s">
        <v>181</v>
      </c>
      <c r="I125" s="143"/>
      <c r="L125" s="33"/>
      <c r="M125" s="144"/>
      <c r="T125" s="54"/>
      <c r="AT125" s="18" t="s">
        <v>148</v>
      </c>
      <c r="AU125" s="18" t="s">
        <v>82</v>
      </c>
    </row>
    <row r="126" spans="2:65" s="13" customFormat="1" ht="11.25">
      <c r="B126" s="152"/>
      <c r="D126" s="146" t="s">
        <v>150</v>
      </c>
      <c r="E126" s="153" t="s">
        <v>19</v>
      </c>
      <c r="F126" s="154" t="s">
        <v>159</v>
      </c>
      <c r="H126" s="155">
        <v>16.532</v>
      </c>
      <c r="I126" s="156"/>
      <c r="L126" s="152"/>
      <c r="M126" s="157"/>
      <c r="T126" s="158"/>
      <c r="AT126" s="153" t="s">
        <v>150</v>
      </c>
      <c r="AU126" s="153" t="s">
        <v>82</v>
      </c>
      <c r="AV126" s="13" t="s">
        <v>82</v>
      </c>
      <c r="AW126" s="13" t="s">
        <v>33</v>
      </c>
      <c r="AX126" s="13" t="s">
        <v>72</v>
      </c>
      <c r="AY126" s="153" t="s">
        <v>139</v>
      </c>
    </row>
    <row r="127" spans="2:65" s="14" customFormat="1" ht="11.25">
      <c r="B127" s="159"/>
      <c r="D127" s="146" t="s">
        <v>150</v>
      </c>
      <c r="E127" s="160" t="s">
        <v>19</v>
      </c>
      <c r="F127" s="161" t="s">
        <v>154</v>
      </c>
      <c r="H127" s="162">
        <v>16.532</v>
      </c>
      <c r="I127" s="163"/>
      <c r="L127" s="159"/>
      <c r="M127" s="164"/>
      <c r="T127" s="165"/>
      <c r="AT127" s="160" t="s">
        <v>150</v>
      </c>
      <c r="AU127" s="160" t="s">
        <v>82</v>
      </c>
      <c r="AV127" s="14" t="s">
        <v>146</v>
      </c>
      <c r="AW127" s="14" t="s">
        <v>33</v>
      </c>
      <c r="AX127" s="14" t="s">
        <v>80</v>
      </c>
      <c r="AY127" s="160" t="s">
        <v>139</v>
      </c>
    </row>
    <row r="128" spans="2:65" s="1" customFormat="1" ht="24.2" customHeight="1">
      <c r="B128" s="33"/>
      <c r="C128" s="128" t="s">
        <v>182</v>
      </c>
      <c r="D128" s="128" t="s">
        <v>141</v>
      </c>
      <c r="E128" s="129" t="s">
        <v>183</v>
      </c>
      <c r="F128" s="130" t="s">
        <v>184</v>
      </c>
      <c r="G128" s="131" t="s">
        <v>185</v>
      </c>
      <c r="H128" s="132">
        <v>29.757999999999999</v>
      </c>
      <c r="I128" s="133"/>
      <c r="J128" s="134">
        <f>ROUND(I128*H128,2)</f>
        <v>0</v>
      </c>
      <c r="K128" s="130" t="s">
        <v>145</v>
      </c>
      <c r="L128" s="33"/>
      <c r="M128" s="135" t="s">
        <v>19</v>
      </c>
      <c r="N128" s="136" t="s">
        <v>43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146</v>
      </c>
      <c r="AT128" s="139" t="s">
        <v>141</v>
      </c>
      <c r="AU128" s="139" t="s">
        <v>82</v>
      </c>
      <c r="AY128" s="18" t="s">
        <v>139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8" t="s">
        <v>80</v>
      </c>
      <c r="BK128" s="140">
        <f>ROUND(I128*H128,2)</f>
        <v>0</v>
      </c>
      <c r="BL128" s="18" t="s">
        <v>146</v>
      </c>
      <c r="BM128" s="139" t="s">
        <v>186</v>
      </c>
    </row>
    <row r="129" spans="2:65" s="1" customFormat="1" ht="11.25">
      <c r="B129" s="33"/>
      <c r="D129" s="141" t="s">
        <v>148</v>
      </c>
      <c r="F129" s="142" t="s">
        <v>187</v>
      </c>
      <c r="I129" s="143"/>
      <c r="L129" s="33"/>
      <c r="M129" s="144"/>
      <c r="T129" s="54"/>
      <c r="AT129" s="18" t="s">
        <v>148</v>
      </c>
      <c r="AU129" s="18" t="s">
        <v>82</v>
      </c>
    </row>
    <row r="130" spans="2:65" s="13" customFormat="1" ht="11.25">
      <c r="B130" s="152"/>
      <c r="D130" s="146" t="s">
        <v>150</v>
      </c>
      <c r="F130" s="154" t="s">
        <v>188</v>
      </c>
      <c r="H130" s="155">
        <v>29.757999999999999</v>
      </c>
      <c r="I130" s="156"/>
      <c r="L130" s="152"/>
      <c r="M130" s="157"/>
      <c r="T130" s="158"/>
      <c r="AT130" s="153" t="s">
        <v>150</v>
      </c>
      <c r="AU130" s="153" t="s">
        <v>82</v>
      </c>
      <c r="AV130" s="13" t="s">
        <v>82</v>
      </c>
      <c r="AW130" s="13" t="s">
        <v>4</v>
      </c>
      <c r="AX130" s="13" t="s">
        <v>80</v>
      </c>
      <c r="AY130" s="153" t="s">
        <v>139</v>
      </c>
    </row>
    <row r="131" spans="2:65" s="1" customFormat="1" ht="24.2" customHeight="1">
      <c r="B131" s="33"/>
      <c r="C131" s="128" t="s">
        <v>189</v>
      </c>
      <c r="D131" s="128" t="s">
        <v>141</v>
      </c>
      <c r="E131" s="129" t="s">
        <v>190</v>
      </c>
      <c r="F131" s="130" t="s">
        <v>191</v>
      </c>
      <c r="G131" s="131" t="s">
        <v>144</v>
      </c>
      <c r="H131" s="132">
        <v>16.532</v>
      </c>
      <c r="I131" s="133"/>
      <c r="J131" s="134">
        <f>ROUND(I131*H131,2)</f>
        <v>0</v>
      </c>
      <c r="K131" s="130" t="s">
        <v>145</v>
      </c>
      <c r="L131" s="33"/>
      <c r="M131" s="135" t="s">
        <v>19</v>
      </c>
      <c r="N131" s="136" t="s">
        <v>43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146</v>
      </c>
      <c r="AT131" s="139" t="s">
        <v>141</v>
      </c>
      <c r="AU131" s="139" t="s">
        <v>82</v>
      </c>
      <c r="AY131" s="18" t="s">
        <v>139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8" t="s">
        <v>80</v>
      </c>
      <c r="BK131" s="140">
        <f>ROUND(I131*H131,2)</f>
        <v>0</v>
      </c>
      <c r="BL131" s="18" t="s">
        <v>146</v>
      </c>
      <c r="BM131" s="139" t="s">
        <v>192</v>
      </c>
    </row>
    <row r="132" spans="2:65" s="1" customFormat="1" ht="11.25">
      <c r="B132" s="33"/>
      <c r="D132" s="141" t="s">
        <v>148</v>
      </c>
      <c r="F132" s="142" t="s">
        <v>193</v>
      </c>
      <c r="I132" s="143"/>
      <c r="L132" s="33"/>
      <c r="M132" s="144"/>
      <c r="T132" s="54"/>
      <c r="AT132" s="18" t="s">
        <v>148</v>
      </c>
      <c r="AU132" s="18" t="s">
        <v>82</v>
      </c>
    </row>
    <row r="133" spans="2:65" s="1" customFormat="1" ht="21.75" customHeight="1">
      <c r="B133" s="33"/>
      <c r="C133" s="128" t="s">
        <v>194</v>
      </c>
      <c r="D133" s="128" t="s">
        <v>141</v>
      </c>
      <c r="E133" s="129" t="s">
        <v>195</v>
      </c>
      <c r="F133" s="130" t="s">
        <v>196</v>
      </c>
      <c r="G133" s="131" t="s">
        <v>197</v>
      </c>
      <c r="H133" s="132">
        <v>43.506</v>
      </c>
      <c r="I133" s="133"/>
      <c r="J133" s="134">
        <f>ROUND(I133*H133,2)</f>
        <v>0</v>
      </c>
      <c r="K133" s="130" t="s">
        <v>145</v>
      </c>
      <c r="L133" s="33"/>
      <c r="M133" s="135" t="s">
        <v>19</v>
      </c>
      <c r="N133" s="136" t="s">
        <v>43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146</v>
      </c>
      <c r="AT133" s="139" t="s">
        <v>141</v>
      </c>
      <c r="AU133" s="139" t="s">
        <v>82</v>
      </c>
      <c r="AY133" s="18" t="s">
        <v>139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8" t="s">
        <v>80</v>
      </c>
      <c r="BK133" s="140">
        <f>ROUND(I133*H133,2)</f>
        <v>0</v>
      </c>
      <c r="BL133" s="18" t="s">
        <v>146</v>
      </c>
      <c r="BM133" s="139" t="s">
        <v>198</v>
      </c>
    </row>
    <row r="134" spans="2:65" s="1" customFormat="1" ht="11.25">
      <c r="B134" s="33"/>
      <c r="D134" s="141" t="s">
        <v>148</v>
      </c>
      <c r="F134" s="142" t="s">
        <v>199</v>
      </c>
      <c r="I134" s="143"/>
      <c r="L134" s="33"/>
      <c r="M134" s="144"/>
      <c r="T134" s="54"/>
      <c r="AT134" s="18" t="s">
        <v>148</v>
      </c>
      <c r="AU134" s="18" t="s">
        <v>82</v>
      </c>
    </row>
    <row r="135" spans="2:65" s="12" customFormat="1" ht="11.25">
      <c r="B135" s="145"/>
      <c r="D135" s="146" t="s">
        <v>150</v>
      </c>
      <c r="E135" s="147" t="s">
        <v>19</v>
      </c>
      <c r="F135" s="148" t="s">
        <v>151</v>
      </c>
      <c r="H135" s="147" t="s">
        <v>19</v>
      </c>
      <c r="I135" s="149"/>
      <c r="L135" s="145"/>
      <c r="M135" s="150"/>
      <c r="T135" s="151"/>
      <c r="AT135" s="147" t="s">
        <v>150</v>
      </c>
      <c r="AU135" s="147" t="s">
        <v>82</v>
      </c>
      <c r="AV135" s="12" t="s">
        <v>80</v>
      </c>
      <c r="AW135" s="12" t="s">
        <v>33</v>
      </c>
      <c r="AX135" s="12" t="s">
        <v>72</v>
      </c>
      <c r="AY135" s="147" t="s">
        <v>139</v>
      </c>
    </row>
    <row r="136" spans="2:65" s="12" customFormat="1" ht="11.25">
      <c r="B136" s="145"/>
      <c r="D136" s="146" t="s">
        <v>150</v>
      </c>
      <c r="E136" s="147" t="s">
        <v>19</v>
      </c>
      <c r="F136" s="148" t="s">
        <v>200</v>
      </c>
      <c r="H136" s="147" t="s">
        <v>19</v>
      </c>
      <c r="I136" s="149"/>
      <c r="L136" s="145"/>
      <c r="M136" s="150"/>
      <c r="T136" s="151"/>
      <c r="AT136" s="147" t="s">
        <v>150</v>
      </c>
      <c r="AU136" s="147" t="s">
        <v>82</v>
      </c>
      <c r="AV136" s="12" t="s">
        <v>80</v>
      </c>
      <c r="AW136" s="12" t="s">
        <v>33</v>
      </c>
      <c r="AX136" s="12" t="s">
        <v>72</v>
      </c>
      <c r="AY136" s="147" t="s">
        <v>139</v>
      </c>
    </row>
    <row r="137" spans="2:65" s="13" customFormat="1" ht="11.25">
      <c r="B137" s="152"/>
      <c r="D137" s="146" t="s">
        <v>150</v>
      </c>
      <c r="E137" s="153" t="s">
        <v>19</v>
      </c>
      <c r="F137" s="154" t="s">
        <v>201</v>
      </c>
      <c r="H137" s="155">
        <v>43.506</v>
      </c>
      <c r="I137" s="156"/>
      <c r="L137" s="152"/>
      <c r="M137" s="157"/>
      <c r="T137" s="158"/>
      <c r="AT137" s="153" t="s">
        <v>150</v>
      </c>
      <c r="AU137" s="153" t="s">
        <v>82</v>
      </c>
      <c r="AV137" s="13" t="s">
        <v>82</v>
      </c>
      <c r="AW137" s="13" t="s">
        <v>33</v>
      </c>
      <c r="AX137" s="13" t="s">
        <v>72</v>
      </c>
      <c r="AY137" s="153" t="s">
        <v>139</v>
      </c>
    </row>
    <row r="138" spans="2:65" s="14" customFormat="1" ht="11.25">
      <c r="B138" s="159"/>
      <c r="D138" s="146" t="s">
        <v>150</v>
      </c>
      <c r="E138" s="160" t="s">
        <v>19</v>
      </c>
      <c r="F138" s="161" t="s">
        <v>154</v>
      </c>
      <c r="H138" s="162">
        <v>43.506</v>
      </c>
      <c r="I138" s="163"/>
      <c r="L138" s="159"/>
      <c r="M138" s="164"/>
      <c r="T138" s="165"/>
      <c r="AT138" s="160" t="s">
        <v>150</v>
      </c>
      <c r="AU138" s="160" t="s">
        <v>82</v>
      </c>
      <c r="AV138" s="14" t="s">
        <v>146</v>
      </c>
      <c r="AW138" s="14" t="s">
        <v>33</v>
      </c>
      <c r="AX138" s="14" t="s">
        <v>80</v>
      </c>
      <c r="AY138" s="160" t="s">
        <v>139</v>
      </c>
    </row>
    <row r="139" spans="2:65" s="11" customFormat="1" ht="22.9" customHeight="1">
      <c r="B139" s="116"/>
      <c r="D139" s="117" t="s">
        <v>71</v>
      </c>
      <c r="E139" s="126" t="s">
        <v>82</v>
      </c>
      <c r="F139" s="126" t="s">
        <v>202</v>
      </c>
      <c r="I139" s="119"/>
      <c r="J139" s="127">
        <f>BK139</f>
        <v>0</v>
      </c>
      <c r="L139" s="116"/>
      <c r="M139" s="121"/>
      <c r="P139" s="122">
        <f>SUM(P140:P159)</f>
        <v>0</v>
      </c>
      <c r="R139" s="122">
        <f>SUM(R140:R159)</f>
        <v>35.362627424295901</v>
      </c>
      <c r="T139" s="123">
        <f>SUM(T140:T159)</f>
        <v>0</v>
      </c>
      <c r="AR139" s="117" t="s">
        <v>80</v>
      </c>
      <c r="AT139" s="124" t="s">
        <v>71</v>
      </c>
      <c r="AU139" s="124" t="s">
        <v>80</v>
      </c>
      <c r="AY139" s="117" t="s">
        <v>139</v>
      </c>
      <c r="BK139" s="125">
        <f>SUM(BK140:BK159)</f>
        <v>0</v>
      </c>
    </row>
    <row r="140" spans="2:65" s="1" customFormat="1" ht="21.75" customHeight="1">
      <c r="B140" s="33"/>
      <c r="C140" s="128" t="s">
        <v>203</v>
      </c>
      <c r="D140" s="128" t="s">
        <v>141</v>
      </c>
      <c r="E140" s="129" t="s">
        <v>204</v>
      </c>
      <c r="F140" s="130" t="s">
        <v>205</v>
      </c>
      <c r="G140" s="131" t="s">
        <v>144</v>
      </c>
      <c r="H140" s="132">
        <v>8.7010000000000005</v>
      </c>
      <c r="I140" s="133"/>
      <c r="J140" s="134">
        <f>ROUND(I140*H140,2)</f>
        <v>0</v>
      </c>
      <c r="K140" s="130" t="s">
        <v>145</v>
      </c>
      <c r="L140" s="33"/>
      <c r="M140" s="135" t="s">
        <v>19</v>
      </c>
      <c r="N140" s="136" t="s">
        <v>43</v>
      </c>
      <c r="P140" s="137">
        <f>O140*H140</f>
        <v>0</v>
      </c>
      <c r="Q140" s="137">
        <v>2.16</v>
      </c>
      <c r="R140" s="137">
        <f>Q140*H140</f>
        <v>18.794160000000002</v>
      </c>
      <c r="S140" s="137">
        <v>0</v>
      </c>
      <c r="T140" s="138">
        <f>S140*H140</f>
        <v>0</v>
      </c>
      <c r="AR140" s="139" t="s">
        <v>146</v>
      </c>
      <c r="AT140" s="139" t="s">
        <v>141</v>
      </c>
      <c r="AU140" s="139" t="s">
        <v>82</v>
      </c>
      <c r="AY140" s="18" t="s">
        <v>139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8" t="s">
        <v>80</v>
      </c>
      <c r="BK140" s="140">
        <f>ROUND(I140*H140,2)</f>
        <v>0</v>
      </c>
      <c r="BL140" s="18" t="s">
        <v>146</v>
      </c>
      <c r="BM140" s="139" t="s">
        <v>206</v>
      </c>
    </row>
    <row r="141" spans="2:65" s="1" customFormat="1" ht="11.25">
      <c r="B141" s="33"/>
      <c r="D141" s="141" t="s">
        <v>148</v>
      </c>
      <c r="F141" s="142" t="s">
        <v>207</v>
      </c>
      <c r="I141" s="143"/>
      <c r="L141" s="33"/>
      <c r="M141" s="144"/>
      <c r="T141" s="54"/>
      <c r="AT141" s="18" t="s">
        <v>148</v>
      </c>
      <c r="AU141" s="18" t="s">
        <v>82</v>
      </c>
    </row>
    <row r="142" spans="2:65" s="12" customFormat="1" ht="11.25">
      <c r="B142" s="145"/>
      <c r="D142" s="146" t="s">
        <v>150</v>
      </c>
      <c r="E142" s="147" t="s">
        <v>19</v>
      </c>
      <c r="F142" s="148" t="s">
        <v>151</v>
      </c>
      <c r="H142" s="147" t="s">
        <v>19</v>
      </c>
      <c r="I142" s="149"/>
      <c r="L142" s="145"/>
      <c r="M142" s="150"/>
      <c r="T142" s="151"/>
      <c r="AT142" s="147" t="s">
        <v>150</v>
      </c>
      <c r="AU142" s="147" t="s">
        <v>82</v>
      </c>
      <c r="AV142" s="12" t="s">
        <v>80</v>
      </c>
      <c r="AW142" s="12" t="s">
        <v>33</v>
      </c>
      <c r="AX142" s="12" t="s">
        <v>72</v>
      </c>
      <c r="AY142" s="147" t="s">
        <v>139</v>
      </c>
    </row>
    <row r="143" spans="2:65" s="13" customFormat="1" ht="11.25">
      <c r="B143" s="152"/>
      <c r="D143" s="146" t="s">
        <v>150</v>
      </c>
      <c r="E143" s="153" t="s">
        <v>19</v>
      </c>
      <c r="F143" s="154" t="s">
        <v>208</v>
      </c>
      <c r="H143" s="155">
        <v>8.7010000000000005</v>
      </c>
      <c r="I143" s="156"/>
      <c r="L143" s="152"/>
      <c r="M143" s="157"/>
      <c r="T143" s="158"/>
      <c r="AT143" s="153" t="s">
        <v>150</v>
      </c>
      <c r="AU143" s="153" t="s">
        <v>82</v>
      </c>
      <c r="AV143" s="13" t="s">
        <v>82</v>
      </c>
      <c r="AW143" s="13" t="s">
        <v>33</v>
      </c>
      <c r="AX143" s="13" t="s">
        <v>72</v>
      </c>
      <c r="AY143" s="153" t="s">
        <v>139</v>
      </c>
    </row>
    <row r="144" spans="2:65" s="14" customFormat="1" ht="11.25">
      <c r="B144" s="159"/>
      <c r="D144" s="146" t="s">
        <v>150</v>
      </c>
      <c r="E144" s="160" t="s">
        <v>19</v>
      </c>
      <c r="F144" s="161" t="s">
        <v>154</v>
      </c>
      <c r="H144" s="162">
        <v>8.7010000000000005</v>
      </c>
      <c r="I144" s="163"/>
      <c r="L144" s="159"/>
      <c r="M144" s="164"/>
      <c r="T144" s="165"/>
      <c r="AT144" s="160" t="s">
        <v>150</v>
      </c>
      <c r="AU144" s="160" t="s">
        <v>82</v>
      </c>
      <c r="AV144" s="14" t="s">
        <v>146</v>
      </c>
      <c r="AW144" s="14" t="s">
        <v>33</v>
      </c>
      <c r="AX144" s="14" t="s">
        <v>80</v>
      </c>
      <c r="AY144" s="160" t="s">
        <v>139</v>
      </c>
    </row>
    <row r="145" spans="2:65" s="1" customFormat="1" ht="21.75" customHeight="1">
      <c r="B145" s="33"/>
      <c r="C145" s="128" t="s">
        <v>209</v>
      </c>
      <c r="D145" s="128" t="s">
        <v>141</v>
      </c>
      <c r="E145" s="129" t="s">
        <v>210</v>
      </c>
      <c r="F145" s="130" t="s">
        <v>211</v>
      </c>
      <c r="G145" s="131" t="s">
        <v>144</v>
      </c>
      <c r="H145" s="132">
        <v>6.5259999999999998</v>
      </c>
      <c r="I145" s="133"/>
      <c r="J145" s="134">
        <f>ROUND(I145*H145,2)</f>
        <v>0</v>
      </c>
      <c r="K145" s="130" t="s">
        <v>145</v>
      </c>
      <c r="L145" s="33"/>
      <c r="M145" s="135" t="s">
        <v>19</v>
      </c>
      <c r="N145" s="136" t="s">
        <v>43</v>
      </c>
      <c r="P145" s="137">
        <f>O145*H145</f>
        <v>0</v>
      </c>
      <c r="Q145" s="137">
        <v>2.5018722040000001</v>
      </c>
      <c r="R145" s="137">
        <f>Q145*H145</f>
        <v>16.327218003304001</v>
      </c>
      <c r="S145" s="137">
        <v>0</v>
      </c>
      <c r="T145" s="138">
        <f>S145*H145</f>
        <v>0</v>
      </c>
      <c r="AR145" s="139" t="s">
        <v>146</v>
      </c>
      <c r="AT145" s="139" t="s">
        <v>141</v>
      </c>
      <c r="AU145" s="139" t="s">
        <v>82</v>
      </c>
      <c r="AY145" s="18" t="s">
        <v>139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8" t="s">
        <v>80</v>
      </c>
      <c r="BK145" s="140">
        <f>ROUND(I145*H145,2)</f>
        <v>0</v>
      </c>
      <c r="BL145" s="18" t="s">
        <v>146</v>
      </c>
      <c r="BM145" s="139" t="s">
        <v>212</v>
      </c>
    </row>
    <row r="146" spans="2:65" s="1" customFormat="1" ht="11.25">
      <c r="B146" s="33"/>
      <c r="D146" s="141" t="s">
        <v>148</v>
      </c>
      <c r="F146" s="142" t="s">
        <v>213</v>
      </c>
      <c r="I146" s="143"/>
      <c r="L146" s="33"/>
      <c r="M146" s="144"/>
      <c r="T146" s="54"/>
      <c r="AT146" s="18" t="s">
        <v>148</v>
      </c>
      <c r="AU146" s="18" t="s">
        <v>82</v>
      </c>
    </row>
    <row r="147" spans="2:65" s="12" customFormat="1" ht="11.25">
      <c r="B147" s="145"/>
      <c r="D147" s="146" t="s">
        <v>150</v>
      </c>
      <c r="E147" s="147" t="s">
        <v>19</v>
      </c>
      <c r="F147" s="148" t="s">
        <v>151</v>
      </c>
      <c r="H147" s="147" t="s">
        <v>19</v>
      </c>
      <c r="I147" s="149"/>
      <c r="L147" s="145"/>
      <c r="M147" s="150"/>
      <c r="T147" s="151"/>
      <c r="AT147" s="147" t="s">
        <v>150</v>
      </c>
      <c r="AU147" s="147" t="s">
        <v>82</v>
      </c>
      <c r="AV147" s="12" t="s">
        <v>80</v>
      </c>
      <c r="AW147" s="12" t="s">
        <v>33</v>
      </c>
      <c r="AX147" s="12" t="s">
        <v>72</v>
      </c>
      <c r="AY147" s="147" t="s">
        <v>139</v>
      </c>
    </row>
    <row r="148" spans="2:65" s="13" customFormat="1" ht="11.25">
      <c r="B148" s="152"/>
      <c r="D148" s="146" t="s">
        <v>150</v>
      </c>
      <c r="E148" s="153" t="s">
        <v>19</v>
      </c>
      <c r="F148" s="154" t="s">
        <v>214</v>
      </c>
      <c r="H148" s="155">
        <v>6.5259999999999998</v>
      </c>
      <c r="I148" s="156"/>
      <c r="L148" s="152"/>
      <c r="M148" s="157"/>
      <c r="T148" s="158"/>
      <c r="AT148" s="153" t="s">
        <v>150</v>
      </c>
      <c r="AU148" s="153" t="s">
        <v>82</v>
      </c>
      <c r="AV148" s="13" t="s">
        <v>82</v>
      </c>
      <c r="AW148" s="13" t="s">
        <v>33</v>
      </c>
      <c r="AX148" s="13" t="s">
        <v>72</v>
      </c>
      <c r="AY148" s="153" t="s">
        <v>139</v>
      </c>
    </row>
    <row r="149" spans="2:65" s="14" customFormat="1" ht="11.25">
      <c r="B149" s="159"/>
      <c r="D149" s="146" t="s">
        <v>150</v>
      </c>
      <c r="E149" s="160" t="s">
        <v>19</v>
      </c>
      <c r="F149" s="161" t="s">
        <v>154</v>
      </c>
      <c r="H149" s="162">
        <v>6.5259999999999998</v>
      </c>
      <c r="I149" s="163"/>
      <c r="L149" s="159"/>
      <c r="M149" s="164"/>
      <c r="T149" s="165"/>
      <c r="AT149" s="160" t="s">
        <v>150</v>
      </c>
      <c r="AU149" s="160" t="s">
        <v>82</v>
      </c>
      <c r="AV149" s="14" t="s">
        <v>146</v>
      </c>
      <c r="AW149" s="14" t="s">
        <v>33</v>
      </c>
      <c r="AX149" s="14" t="s">
        <v>80</v>
      </c>
      <c r="AY149" s="160" t="s">
        <v>139</v>
      </c>
    </row>
    <row r="150" spans="2:65" s="1" customFormat="1" ht="16.5" customHeight="1">
      <c r="B150" s="33"/>
      <c r="C150" s="128" t="s">
        <v>215</v>
      </c>
      <c r="D150" s="128" t="s">
        <v>141</v>
      </c>
      <c r="E150" s="129" t="s">
        <v>216</v>
      </c>
      <c r="F150" s="130" t="s">
        <v>217</v>
      </c>
      <c r="G150" s="131" t="s">
        <v>185</v>
      </c>
      <c r="H150" s="132">
        <v>0.22700000000000001</v>
      </c>
      <c r="I150" s="133"/>
      <c r="J150" s="134">
        <f>ROUND(I150*H150,2)</f>
        <v>0</v>
      </c>
      <c r="K150" s="130" t="s">
        <v>145</v>
      </c>
      <c r="L150" s="33"/>
      <c r="M150" s="135" t="s">
        <v>19</v>
      </c>
      <c r="N150" s="136" t="s">
        <v>43</v>
      </c>
      <c r="P150" s="137">
        <f>O150*H150</f>
        <v>0</v>
      </c>
      <c r="Q150" s="137">
        <v>1.0627727796999999</v>
      </c>
      <c r="R150" s="137">
        <f>Q150*H150</f>
        <v>0.2412494209919</v>
      </c>
      <c r="S150" s="137">
        <v>0</v>
      </c>
      <c r="T150" s="138">
        <f>S150*H150</f>
        <v>0</v>
      </c>
      <c r="AR150" s="139" t="s">
        <v>146</v>
      </c>
      <c r="AT150" s="139" t="s">
        <v>141</v>
      </c>
      <c r="AU150" s="139" t="s">
        <v>82</v>
      </c>
      <c r="AY150" s="18" t="s">
        <v>139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80</v>
      </c>
      <c r="BK150" s="140">
        <f>ROUND(I150*H150,2)</f>
        <v>0</v>
      </c>
      <c r="BL150" s="18" t="s">
        <v>146</v>
      </c>
      <c r="BM150" s="139" t="s">
        <v>218</v>
      </c>
    </row>
    <row r="151" spans="2:65" s="1" customFormat="1" ht="11.25">
      <c r="B151" s="33"/>
      <c r="D151" s="141" t="s">
        <v>148</v>
      </c>
      <c r="F151" s="142" t="s">
        <v>219</v>
      </c>
      <c r="I151" s="143"/>
      <c r="L151" s="33"/>
      <c r="M151" s="144"/>
      <c r="T151" s="54"/>
      <c r="AT151" s="18" t="s">
        <v>148</v>
      </c>
      <c r="AU151" s="18" t="s">
        <v>82</v>
      </c>
    </row>
    <row r="152" spans="2:65" s="1" customFormat="1" ht="19.5">
      <c r="B152" s="33"/>
      <c r="D152" s="146" t="s">
        <v>220</v>
      </c>
      <c r="F152" s="166" t="s">
        <v>221</v>
      </c>
      <c r="I152" s="143"/>
      <c r="L152" s="33"/>
      <c r="M152" s="144"/>
      <c r="T152" s="54"/>
      <c r="AT152" s="18" t="s">
        <v>220</v>
      </c>
      <c r="AU152" s="18" t="s">
        <v>82</v>
      </c>
    </row>
    <row r="153" spans="2:65" s="12" customFormat="1" ht="11.25">
      <c r="B153" s="145"/>
      <c r="D153" s="146" t="s">
        <v>150</v>
      </c>
      <c r="E153" s="147" t="s">
        <v>19</v>
      </c>
      <c r="F153" s="148" t="s">
        <v>151</v>
      </c>
      <c r="H153" s="147" t="s">
        <v>19</v>
      </c>
      <c r="I153" s="149"/>
      <c r="L153" s="145"/>
      <c r="M153" s="150"/>
      <c r="T153" s="151"/>
      <c r="AT153" s="147" t="s">
        <v>150</v>
      </c>
      <c r="AU153" s="147" t="s">
        <v>82</v>
      </c>
      <c r="AV153" s="12" t="s">
        <v>80</v>
      </c>
      <c r="AW153" s="12" t="s">
        <v>33</v>
      </c>
      <c r="AX153" s="12" t="s">
        <v>72</v>
      </c>
      <c r="AY153" s="147" t="s">
        <v>139</v>
      </c>
    </row>
    <row r="154" spans="2:65" s="12" customFormat="1" ht="11.25">
      <c r="B154" s="145"/>
      <c r="D154" s="146" t="s">
        <v>150</v>
      </c>
      <c r="E154" s="147" t="s">
        <v>19</v>
      </c>
      <c r="F154" s="148" t="s">
        <v>222</v>
      </c>
      <c r="H154" s="147" t="s">
        <v>19</v>
      </c>
      <c r="I154" s="149"/>
      <c r="L154" s="145"/>
      <c r="M154" s="150"/>
      <c r="T154" s="151"/>
      <c r="AT154" s="147" t="s">
        <v>150</v>
      </c>
      <c r="AU154" s="147" t="s">
        <v>82</v>
      </c>
      <c r="AV154" s="12" t="s">
        <v>80</v>
      </c>
      <c r="AW154" s="12" t="s">
        <v>33</v>
      </c>
      <c r="AX154" s="12" t="s">
        <v>72</v>
      </c>
      <c r="AY154" s="147" t="s">
        <v>139</v>
      </c>
    </row>
    <row r="155" spans="2:65" s="13" customFormat="1" ht="11.25">
      <c r="B155" s="152"/>
      <c r="D155" s="146" t="s">
        <v>150</v>
      </c>
      <c r="E155" s="153" t="s">
        <v>19</v>
      </c>
      <c r="F155" s="154" t="s">
        <v>223</v>
      </c>
      <c r="H155" s="155">
        <v>0.189</v>
      </c>
      <c r="I155" s="156"/>
      <c r="L155" s="152"/>
      <c r="M155" s="157"/>
      <c r="T155" s="158"/>
      <c r="AT155" s="153" t="s">
        <v>150</v>
      </c>
      <c r="AU155" s="153" t="s">
        <v>82</v>
      </c>
      <c r="AV155" s="13" t="s">
        <v>82</v>
      </c>
      <c r="AW155" s="13" t="s">
        <v>33</v>
      </c>
      <c r="AX155" s="13" t="s">
        <v>72</v>
      </c>
      <c r="AY155" s="153" t="s">
        <v>139</v>
      </c>
    </row>
    <row r="156" spans="2:65" s="15" customFormat="1" ht="11.25">
      <c r="B156" s="167"/>
      <c r="D156" s="146" t="s">
        <v>150</v>
      </c>
      <c r="E156" s="168" t="s">
        <v>19</v>
      </c>
      <c r="F156" s="169" t="s">
        <v>224</v>
      </c>
      <c r="H156" s="170">
        <v>0.189</v>
      </c>
      <c r="I156" s="171"/>
      <c r="L156" s="167"/>
      <c r="M156" s="172"/>
      <c r="T156" s="173"/>
      <c r="AT156" s="168" t="s">
        <v>150</v>
      </c>
      <c r="AU156" s="168" t="s">
        <v>82</v>
      </c>
      <c r="AV156" s="15" t="s">
        <v>160</v>
      </c>
      <c r="AW156" s="15" t="s">
        <v>33</v>
      </c>
      <c r="AX156" s="15" t="s">
        <v>72</v>
      </c>
      <c r="AY156" s="168" t="s">
        <v>139</v>
      </c>
    </row>
    <row r="157" spans="2:65" s="13" customFormat="1" ht="11.25">
      <c r="B157" s="152"/>
      <c r="D157" s="146" t="s">
        <v>150</v>
      </c>
      <c r="E157" s="153" t="s">
        <v>19</v>
      </c>
      <c r="F157" s="154" t="s">
        <v>225</v>
      </c>
      <c r="H157" s="155">
        <v>3.7999999999999999E-2</v>
      </c>
      <c r="I157" s="156"/>
      <c r="L157" s="152"/>
      <c r="M157" s="157"/>
      <c r="T157" s="158"/>
      <c r="AT157" s="153" t="s">
        <v>150</v>
      </c>
      <c r="AU157" s="153" t="s">
        <v>82</v>
      </c>
      <c r="AV157" s="13" t="s">
        <v>82</v>
      </c>
      <c r="AW157" s="13" t="s">
        <v>33</v>
      </c>
      <c r="AX157" s="13" t="s">
        <v>72</v>
      </c>
      <c r="AY157" s="153" t="s">
        <v>139</v>
      </c>
    </row>
    <row r="158" spans="2:65" s="15" customFormat="1" ht="11.25">
      <c r="B158" s="167"/>
      <c r="D158" s="146" t="s">
        <v>150</v>
      </c>
      <c r="E158" s="168" t="s">
        <v>19</v>
      </c>
      <c r="F158" s="169" t="s">
        <v>224</v>
      </c>
      <c r="H158" s="170">
        <v>3.7999999999999999E-2</v>
      </c>
      <c r="I158" s="171"/>
      <c r="L158" s="167"/>
      <c r="M158" s="172"/>
      <c r="T158" s="173"/>
      <c r="AT158" s="168" t="s">
        <v>150</v>
      </c>
      <c r="AU158" s="168" t="s">
        <v>82</v>
      </c>
      <c r="AV158" s="15" t="s">
        <v>160</v>
      </c>
      <c r="AW158" s="15" t="s">
        <v>33</v>
      </c>
      <c r="AX158" s="15" t="s">
        <v>72</v>
      </c>
      <c r="AY158" s="168" t="s">
        <v>139</v>
      </c>
    </row>
    <row r="159" spans="2:65" s="14" customFormat="1" ht="11.25">
      <c r="B159" s="159"/>
      <c r="D159" s="146" t="s">
        <v>150</v>
      </c>
      <c r="E159" s="160" t="s">
        <v>19</v>
      </c>
      <c r="F159" s="161" t="s">
        <v>154</v>
      </c>
      <c r="H159" s="162">
        <v>0.22700000000000001</v>
      </c>
      <c r="I159" s="163"/>
      <c r="L159" s="159"/>
      <c r="M159" s="164"/>
      <c r="T159" s="165"/>
      <c r="AT159" s="160" t="s">
        <v>150</v>
      </c>
      <c r="AU159" s="160" t="s">
        <v>82</v>
      </c>
      <c r="AV159" s="14" t="s">
        <v>146</v>
      </c>
      <c r="AW159" s="14" t="s">
        <v>33</v>
      </c>
      <c r="AX159" s="14" t="s">
        <v>80</v>
      </c>
      <c r="AY159" s="160" t="s">
        <v>139</v>
      </c>
    </row>
    <row r="160" spans="2:65" s="11" customFormat="1" ht="22.9" customHeight="1">
      <c r="B160" s="116"/>
      <c r="D160" s="117" t="s">
        <v>71</v>
      </c>
      <c r="E160" s="126" t="s">
        <v>160</v>
      </c>
      <c r="F160" s="126" t="s">
        <v>226</v>
      </c>
      <c r="I160" s="119"/>
      <c r="J160" s="127">
        <f>BK160</f>
        <v>0</v>
      </c>
      <c r="L160" s="116"/>
      <c r="M160" s="121"/>
      <c r="P160" s="122">
        <f>SUM(P161:P189)</f>
        <v>0</v>
      </c>
      <c r="R160" s="122">
        <f>SUM(R161:R189)</f>
        <v>6.6167053740000004</v>
      </c>
      <c r="T160" s="123">
        <f>SUM(T161:T189)</f>
        <v>0</v>
      </c>
      <c r="AR160" s="117" t="s">
        <v>80</v>
      </c>
      <c r="AT160" s="124" t="s">
        <v>71</v>
      </c>
      <c r="AU160" s="124" t="s">
        <v>80</v>
      </c>
      <c r="AY160" s="117" t="s">
        <v>139</v>
      </c>
      <c r="BK160" s="125">
        <f>SUM(BK161:BK189)</f>
        <v>0</v>
      </c>
    </row>
    <row r="161" spans="2:65" s="1" customFormat="1" ht="24.2" customHeight="1">
      <c r="B161" s="33"/>
      <c r="C161" s="128" t="s">
        <v>227</v>
      </c>
      <c r="D161" s="128" t="s">
        <v>141</v>
      </c>
      <c r="E161" s="129" t="s">
        <v>228</v>
      </c>
      <c r="F161" s="130" t="s">
        <v>229</v>
      </c>
      <c r="G161" s="131" t="s">
        <v>230</v>
      </c>
      <c r="H161" s="132">
        <v>7</v>
      </c>
      <c r="I161" s="133"/>
      <c r="J161" s="134">
        <f>ROUND(I161*H161,2)</f>
        <v>0</v>
      </c>
      <c r="K161" s="130" t="s">
        <v>145</v>
      </c>
      <c r="L161" s="33"/>
      <c r="M161" s="135" t="s">
        <v>19</v>
      </c>
      <c r="N161" s="136" t="s">
        <v>43</v>
      </c>
      <c r="P161" s="137">
        <f>O161*H161</f>
        <v>0</v>
      </c>
      <c r="Q161" s="137">
        <v>3.9629999999999999E-2</v>
      </c>
      <c r="R161" s="137">
        <f>Q161*H161</f>
        <v>0.27740999999999999</v>
      </c>
      <c r="S161" s="137">
        <v>0</v>
      </c>
      <c r="T161" s="138">
        <f>S161*H161</f>
        <v>0</v>
      </c>
      <c r="AR161" s="139" t="s">
        <v>146</v>
      </c>
      <c r="AT161" s="139" t="s">
        <v>141</v>
      </c>
      <c r="AU161" s="139" t="s">
        <v>82</v>
      </c>
      <c r="AY161" s="18" t="s">
        <v>139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8" t="s">
        <v>80</v>
      </c>
      <c r="BK161" s="140">
        <f>ROUND(I161*H161,2)</f>
        <v>0</v>
      </c>
      <c r="BL161" s="18" t="s">
        <v>146</v>
      </c>
      <c r="BM161" s="139" t="s">
        <v>231</v>
      </c>
    </row>
    <row r="162" spans="2:65" s="1" customFormat="1" ht="11.25">
      <c r="B162" s="33"/>
      <c r="D162" s="141" t="s">
        <v>148</v>
      </c>
      <c r="F162" s="142" t="s">
        <v>232</v>
      </c>
      <c r="I162" s="143"/>
      <c r="L162" s="33"/>
      <c r="M162" s="144"/>
      <c r="T162" s="54"/>
      <c r="AT162" s="18" t="s">
        <v>148</v>
      </c>
      <c r="AU162" s="18" t="s">
        <v>82</v>
      </c>
    </row>
    <row r="163" spans="2:65" s="12" customFormat="1" ht="11.25">
      <c r="B163" s="145"/>
      <c r="D163" s="146" t="s">
        <v>150</v>
      </c>
      <c r="E163" s="147" t="s">
        <v>19</v>
      </c>
      <c r="F163" s="148" t="s">
        <v>233</v>
      </c>
      <c r="H163" s="147" t="s">
        <v>19</v>
      </c>
      <c r="I163" s="149"/>
      <c r="L163" s="145"/>
      <c r="M163" s="150"/>
      <c r="T163" s="151"/>
      <c r="AT163" s="147" t="s">
        <v>150</v>
      </c>
      <c r="AU163" s="147" t="s">
        <v>82</v>
      </c>
      <c r="AV163" s="12" t="s">
        <v>80</v>
      </c>
      <c r="AW163" s="12" t="s">
        <v>33</v>
      </c>
      <c r="AX163" s="12" t="s">
        <v>72</v>
      </c>
      <c r="AY163" s="147" t="s">
        <v>139</v>
      </c>
    </row>
    <row r="164" spans="2:65" s="13" customFormat="1" ht="11.25">
      <c r="B164" s="152"/>
      <c r="D164" s="146" t="s">
        <v>150</v>
      </c>
      <c r="E164" s="153" t="s">
        <v>19</v>
      </c>
      <c r="F164" s="154" t="s">
        <v>234</v>
      </c>
      <c r="H164" s="155">
        <v>7</v>
      </c>
      <c r="I164" s="156"/>
      <c r="L164" s="152"/>
      <c r="M164" s="157"/>
      <c r="T164" s="158"/>
      <c r="AT164" s="153" t="s">
        <v>150</v>
      </c>
      <c r="AU164" s="153" t="s">
        <v>82</v>
      </c>
      <c r="AV164" s="13" t="s">
        <v>82</v>
      </c>
      <c r="AW164" s="13" t="s">
        <v>33</v>
      </c>
      <c r="AX164" s="13" t="s">
        <v>72</v>
      </c>
      <c r="AY164" s="153" t="s">
        <v>139</v>
      </c>
    </row>
    <row r="165" spans="2:65" s="14" customFormat="1" ht="11.25">
      <c r="B165" s="159"/>
      <c r="D165" s="146" t="s">
        <v>150</v>
      </c>
      <c r="E165" s="160" t="s">
        <v>19</v>
      </c>
      <c r="F165" s="161" t="s">
        <v>154</v>
      </c>
      <c r="H165" s="162">
        <v>7</v>
      </c>
      <c r="I165" s="163"/>
      <c r="L165" s="159"/>
      <c r="M165" s="164"/>
      <c r="T165" s="165"/>
      <c r="AT165" s="160" t="s">
        <v>150</v>
      </c>
      <c r="AU165" s="160" t="s">
        <v>82</v>
      </c>
      <c r="AV165" s="14" t="s">
        <v>146</v>
      </c>
      <c r="AW165" s="14" t="s">
        <v>33</v>
      </c>
      <c r="AX165" s="14" t="s">
        <v>80</v>
      </c>
      <c r="AY165" s="160" t="s">
        <v>139</v>
      </c>
    </row>
    <row r="166" spans="2:65" s="1" customFormat="1" ht="16.5" customHeight="1">
      <c r="B166" s="33"/>
      <c r="C166" s="128" t="s">
        <v>235</v>
      </c>
      <c r="D166" s="128" t="s">
        <v>141</v>
      </c>
      <c r="E166" s="129" t="s">
        <v>236</v>
      </c>
      <c r="F166" s="130" t="s">
        <v>237</v>
      </c>
      <c r="G166" s="131" t="s">
        <v>185</v>
      </c>
      <c r="H166" s="132">
        <v>0.13400000000000001</v>
      </c>
      <c r="I166" s="133"/>
      <c r="J166" s="134">
        <f>ROUND(I166*H166,2)</f>
        <v>0</v>
      </c>
      <c r="K166" s="130" t="s">
        <v>145</v>
      </c>
      <c r="L166" s="33"/>
      <c r="M166" s="135" t="s">
        <v>19</v>
      </c>
      <c r="N166" s="136" t="s">
        <v>43</v>
      </c>
      <c r="P166" s="137">
        <f>O166*H166</f>
        <v>0</v>
      </c>
      <c r="Q166" s="137">
        <v>1.0900000000000001</v>
      </c>
      <c r="R166" s="137">
        <f>Q166*H166</f>
        <v>0.14606000000000002</v>
      </c>
      <c r="S166" s="137">
        <v>0</v>
      </c>
      <c r="T166" s="138">
        <f>S166*H166</f>
        <v>0</v>
      </c>
      <c r="AR166" s="139" t="s">
        <v>146</v>
      </c>
      <c r="AT166" s="139" t="s">
        <v>141</v>
      </c>
      <c r="AU166" s="139" t="s">
        <v>82</v>
      </c>
      <c r="AY166" s="18" t="s">
        <v>139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80</v>
      </c>
      <c r="BK166" s="140">
        <f>ROUND(I166*H166,2)</f>
        <v>0</v>
      </c>
      <c r="BL166" s="18" t="s">
        <v>146</v>
      </c>
      <c r="BM166" s="139" t="s">
        <v>238</v>
      </c>
    </row>
    <row r="167" spans="2:65" s="1" customFormat="1" ht="11.25">
      <c r="B167" s="33"/>
      <c r="D167" s="141" t="s">
        <v>148</v>
      </c>
      <c r="F167" s="142" t="s">
        <v>239</v>
      </c>
      <c r="I167" s="143"/>
      <c r="L167" s="33"/>
      <c r="M167" s="144"/>
      <c r="T167" s="54"/>
      <c r="AT167" s="18" t="s">
        <v>148</v>
      </c>
      <c r="AU167" s="18" t="s">
        <v>82</v>
      </c>
    </row>
    <row r="168" spans="2:65" s="12" customFormat="1" ht="11.25">
      <c r="B168" s="145"/>
      <c r="D168" s="146" t="s">
        <v>150</v>
      </c>
      <c r="E168" s="147" t="s">
        <v>19</v>
      </c>
      <c r="F168" s="148" t="s">
        <v>233</v>
      </c>
      <c r="H168" s="147" t="s">
        <v>19</v>
      </c>
      <c r="I168" s="149"/>
      <c r="L168" s="145"/>
      <c r="M168" s="150"/>
      <c r="T168" s="151"/>
      <c r="AT168" s="147" t="s">
        <v>150</v>
      </c>
      <c r="AU168" s="147" t="s">
        <v>82</v>
      </c>
      <c r="AV168" s="12" t="s">
        <v>80</v>
      </c>
      <c r="AW168" s="12" t="s">
        <v>33</v>
      </c>
      <c r="AX168" s="12" t="s">
        <v>72</v>
      </c>
      <c r="AY168" s="147" t="s">
        <v>139</v>
      </c>
    </row>
    <row r="169" spans="2:65" s="12" customFormat="1" ht="11.25">
      <c r="B169" s="145"/>
      <c r="D169" s="146" t="s">
        <v>150</v>
      </c>
      <c r="E169" s="147" t="s">
        <v>19</v>
      </c>
      <c r="F169" s="148" t="s">
        <v>240</v>
      </c>
      <c r="H169" s="147" t="s">
        <v>19</v>
      </c>
      <c r="I169" s="149"/>
      <c r="L169" s="145"/>
      <c r="M169" s="150"/>
      <c r="T169" s="151"/>
      <c r="AT169" s="147" t="s">
        <v>150</v>
      </c>
      <c r="AU169" s="147" t="s">
        <v>82</v>
      </c>
      <c r="AV169" s="12" t="s">
        <v>80</v>
      </c>
      <c r="AW169" s="12" t="s">
        <v>33</v>
      </c>
      <c r="AX169" s="12" t="s">
        <v>72</v>
      </c>
      <c r="AY169" s="147" t="s">
        <v>139</v>
      </c>
    </row>
    <row r="170" spans="2:65" s="13" customFormat="1" ht="11.25">
      <c r="B170" s="152"/>
      <c r="D170" s="146" t="s">
        <v>150</v>
      </c>
      <c r="E170" s="153" t="s">
        <v>19</v>
      </c>
      <c r="F170" s="154" t="s">
        <v>241</v>
      </c>
      <c r="H170" s="155">
        <v>0.13400000000000001</v>
      </c>
      <c r="I170" s="156"/>
      <c r="L170" s="152"/>
      <c r="M170" s="157"/>
      <c r="T170" s="158"/>
      <c r="AT170" s="153" t="s">
        <v>150</v>
      </c>
      <c r="AU170" s="153" t="s">
        <v>82</v>
      </c>
      <c r="AV170" s="13" t="s">
        <v>82</v>
      </c>
      <c r="AW170" s="13" t="s">
        <v>33</v>
      </c>
      <c r="AX170" s="13" t="s">
        <v>72</v>
      </c>
      <c r="AY170" s="153" t="s">
        <v>139</v>
      </c>
    </row>
    <row r="171" spans="2:65" s="14" customFormat="1" ht="11.25">
      <c r="B171" s="159"/>
      <c r="D171" s="146" t="s">
        <v>150</v>
      </c>
      <c r="E171" s="160" t="s">
        <v>19</v>
      </c>
      <c r="F171" s="161" t="s">
        <v>154</v>
      </c>
      <c r="H171" s="162">
        <v>0.13400000000000001</v>
      </c>
      <c r="I171" s="163"/>
      <c r="L171" s="159"/>
      <c r="M171" s="164"/>
      <c r="T171" s="165"/>
      <c r="AT171" s="160" t="s">
        <v>150</v>
      </c>
      <c r="AU171" s="160" t="s">
        <v>82</v>
      </c>
      <c r="AV171" s="14" t="s">
        <v>146</v>
      </c>
      <c r="AW171" s="14" t="s">
        <v>33</v>
      </c>
      <c r="AX171" s="14" t="s">
        <v>80</v>
      </c>
      <c r="AY171" s="160" t="s">
        <v>139</v>
      </c>
    </row>
    <row r="172" spans="2:65" s="1" customFormat="1" ht="24.2" customHeight="1">
      <c r="B172" s="33"/>
      <c r="C172" s="128" t="s">
        <v>8</v>
      </c>
      <c r="D172" s="128" t="s">
        <v>141</v>
      </c>
      <c r="E172" s="129" t="s">
        <v>242</v>
      </c>
      <c r="F172" s="130" t="s">
        <v>243</v>
      </c>
      <c r="G172" s="131" t="s">
        <v>197</v>
      </c>
      <c r="H172" s="132">
        <v>5.7460000000000004</v>
      </c>
      <c r="I172" s="133"/>
      <c r="J172" s="134">
        <f>ROUND(I172*H172,2)</f>
        <v>0</v>
      </c>
      <c r="K172" s="130" t="s">
        <v>145</v>
      </c>
      <c r="L172" s="33"/>
      <c r="M172" s="135" t="s">
        <v>19</v>
      </c>
      <c r="N172" s="136" t="s">
        <v>43</v>
      </c>
      <c r="P172" s="137">
        <f>O172*H172</f>
        <v>0</v>
      </c>
      <c r="Q172" s="137">
        <v>6.1719999999999997E-2</v>
      </c>
      <c r="R172" s="137">
        <f>Q172*H172</f>
        <v>0.35464312000000003</v>
      </c>
      <c r="S172" s="137">
        <v>0</v>
      </c>
      <c r="T172" s="138">
        <f>S172*H172</f>
        <v>0</v>
      </c>
      <c r="AR172" s="139" t="s">
        <v>146</v>
      </c>
      <c r="AT172" s="139" t="s">
        <v>141</v>
      </c>
      <c r="AU172" s="139" t="s">
        <v>82</v>
      </c>
      <c r="AY172" s="18" t="s">
        <v>139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8" t="s">
        <v>80</v>
      </c>
      <c r="BK172" s="140">
        <f>ROUND(I172*H172,2)</f>
        <v>0</v>
      </c>
      <c r="BL172" s="18" t="s">
        <v>146</v>
      </c>
      <c r="BM172" s="139" t="s">
        <v>244</v>
      </c>
    </row>
    <row r="173" spans="2:65" s="1" customFormat="1" ht="11.25">
      <c r="B173" s="33"/>
      <c r="D173" s="141" t="s">
        <v>148</v>
      </c>
      <c r="F173" s="142" t="s">
        <v>245</v>
      </c>
      <c r="I173" s="143"/>
      <c r="L173" s="33"/>
      <c r="M173" s="144"/>
      <c r="T173" s="54"/>
      <c r="AT173" s="18" t="s">
        <v>148</v>
      </c>
      <c r="AU173" s="18" t="s">
        <v>82</v>
      </c>
    </row>
    <row r="174" spans="2:65" s="12" customFormat="1" ht="11.25">
      <c r="B174" s="145"/>
      <c r="D174" s="146" t="s">
        <v>150</v>
      </c>
      <c r="E174" s="147" t="s">
        <v>19</v>
      </c>
      <c r="F174" s="148" t="s">
        <v>151</v>
      </c>
      <c r="H174" s="147" t="s">
        <v>19</v>
      </c>
      <c r="I174" s="149"/>
      <c r="L174" s="145"/>
      <c r="M174" s="150"/>
      <c r="T174" s="151"/>
      <c r="AT174" s="147" t="s">
        <v>150</v>
      </c>
      <c r="AU174" s="147" t="s">
        <v>82</v>
      </c>
      <c r="AV174" s="12" t="s">
        <v>80</v>
      </c>
      <c r="AW174" s="12" t="s">
        <v>33</v>
      </c>
      <c r="AX174" s="12" t="s">
        <v>72</v>
      </c>
      <c r="AY174" s="147" t="s">
        <v>139</v>
      </c>
    </row>
    <row r="175" spans="2:65" s="13" customFormat="1" ht="11.25">
      <c r="B175" s="152"/>
      <c r="D175" s="146" t="s">
        <v>150</v>
      </c>
      <c r="E175" s="153" t="s">
        <v>19</v>
      </c>
      <c r="F175" s="154" t="s">
        <v>246</v>
      </c>
      <c r="H175" s="155">
        <v>5.7460000000000004</v>
      </c>
      <c r="I175" s="156"/>
      <c r="L175" s="152"/>
      <c r="M175" s="157"/>
      <c r="T175" s="158"/>
      <c r="AT175" s="153" t="s">
        <v>150</v>
      </c>
      <c r="AU175" s="153" t="s">
        <v>82</v>
      </c>
      <c r="AV175" s="13" t="s">
        <v>82</v>
      </c>
      <c r="AW175" s="13" t="s">
        <v>33</v>
      </c>
      <c r="AX175" s="13" t="s">
        <v>72</v>
      </c>
      <c r="AY175" s="153" t="s">
        <v>139</v>
      </c>
    </row>
    <row r="176" spans="2:65" s="14" customFormat="1" ht="11.25">
      <c r="B176" s="159"/>
      <c r="D176" s="146" t="s">
        <v>150</v>
      </c>
      <c r="E176" s="160" t="s">
        <v>19</v>
      </c>
      <c r="F176" s="161" t="s">
        <v>154</v>
      </c>
      <c r="H176" s="162">
        <v>5.7460000000000004</v>
      </c>
      <c r="I176" s="163"/>
      <c r="L176" s="159"/>
      <c r="M176" s="164"/>
      <c r="T176" s="165"/>
      <c r="AT176" s="160" t="s">
        <v>150</v>
      </c>
      <c r="AU176" s="160" t="s">
        <v>82</v>
      </c>
      <c r="AV176" s="14" t="s">
        <v>146</v>
      </c>
      <c r="AW176" s="14" t="s">
        <v>33</v>
      </c>
      <c r="AX176" s="14" t="s">
        <v>80</v>
      </c>
      <c r="AY176" s="160" t="s">
        <v>139</v>
      </c>
    </row>
    <row r="177" spans="2:65" s="1" customFormat="1" ht="24.2" customHeight="1">
      <c r="B177" s="33"/>
      <c r="C177" s="128" t="s">
        <v>247</v>
      </c>
      <c r="D177" s="128" t="s">
        <v>141</v>
      </c>
      <c r="E177" s="129" t="s">
        <v>248</v>
      </c>
      <c r="F177" s="130" t="s">
        <v>249</v>
      </c>
      <c r="G177" s="131" t="s">
        <v>197</v>
      </c>
      <c r="H177" s="132">
        <v>70.435000000000002</v>
      </c>
      <c r="I177" s="133"/>
      <c r="J177" s="134">
        <f>ROUND(I177*H177,2)</f>
        <v>0</v>
      </c>
      <c r="K177" s="130" t="s">
        <v>145</v>
      </c>
      <c r="L177" s="33"/>
      <c r="M177" s="135" t="s">
        <v>19</v>
      </c>
      <c r="N177" s="136" t="s">
        <v>43</v>
      </c>
      <c r="P177" s="137">
        <f>O177*H177</f>
        <v>0</v>
      </c>
      <c r="Q177" s="137">
        <v>7.9210000000000003E-2</v>
      </c>
      <c r="R177" s="137">
        <f>Q177*H177</f>
        <v>5.5791563500000008</v>
      </c>
      <c r="S177" s="137">
        <v>0</v>
      </c>
      <c r="T177" s="138">
        <f>S177*H177</f>
        <v>0</v>
      </c>
      <c r="AR177" s="139" t="s">
        <v>146</v>
      </c>
      <c r="AT177" s="139" t="s">
        <v>141</v>
      </c>
      <c r="AU177" s="139" t="s">
        <v>82</v>
      </c>
      <c r="AY177" s="18" t="s">
        <v>139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8" t="s">
        <v>80</v>
      </c>
      <c r="BK177" s="140">
        <f>ROUND(I177*H177,2)</f>
        <v>0</v>
      </c>
      <c r="BL177" s="18" t="s">
        <v>146</v>
      </c>
      <c r="BM177" s="139" t="s">
        <v>250</v>
      </c>
    </row>
    <row r="178" spans="2:65" s="1" customFormat="1" ht="11.25">
      <c r="B178" s="33"/>
      <c r="D178" s="141" t="s">
        <v>148</v>
      </c>
      <c r="F178" s="142" t="s">
        <v>251</v>
      </c>
      <c r="I178" s="143"/>
      <c r="L178" s="33"/>
      <c r="M178" s="144"/>
      <c r="T178" s="54"/>
      <c r="AT178" s="18" t="s">
        <v>148</v>
      </c>
      <c r="AU178" s="18" t="s">
        <v>82</v>
      </c>
    </row>
    <row r="179" spans="2:65" s="12" customFormat="1" ht="11.25">
      <c r="B179" s="145"/>
      <c r="D179" s="146" t="s">
        <v>150</v>
      </c>
      <c r="E179" s="147" t="s">
        <v>19</v>
      </c>
      <c r="F179" s="148" t="s">
        <v>151</v>
      </c>
      <c r="H179" s="147" t="s">
        <v>19</v>
      </c>
      <c r="I179" s="149"/>
      <c r="L179" s="145"/>
      <c r="M179" s="150"/>
      <c r="T179" s="151"/>
      <c r="AT179" s="147" t="s">
        <v>150</v>
      </c>
      <c r="AU179" s="147" t="s">
        <v>82</v>
      </c>
      <c r="AV179" s="12" t="s">
        <v>80</v>
      </c>
      <c r="AW179" s="12" t="s">
        <v>33</v>
      </c>
      <c r="AX179" s="12" t="s">
        <v>72</v>
      </c>
      <c r="AY179" s="147" t="s">
        <v>139</v>
      </c>
    </row>
    <row r="180" spans="2:65" s="13" customFormat="1" ht="11.25">
      <c r="B180" s="152"/>
      <c r="D180" s="146" t="s">
        <v>150</v>
      </c>
      <c r="E180" s="153" t="s">
        <v>19</v>
      </c>
      <c r="F180" s="154" t="s">
        <v>252</v>
      </c>
      <c r="H180" s="155">
        <v>82.275999999999996</v>
      </c>
      <c r="I180" s="156"/>
      <c r="L180" s="152"/>
      <c r="M180" s="157"/>
      <c r="T180" s="158"/>
      <c r="AT180" s="153" t="s">
        <v>150</v>
      </c>
      <c r="AU180" s="153" t="s">
        <v>82</v>
      </c>
      <c r="AV180" s="13" t="s">
        <v>82</v>
      </c>
      <c r="AW180" s="13" t="s">
        <v>33</v>
      </c>
      <c r="AX180" s="13" t="s">
        <v>72</v>
      </c>
      <c r="AY180" s="153" t="s">
        <v>139</v>
      </c>
    </row>
    <row r="181" spans="2:65" s="13" customFormat="1" ht="11.25">
      <c r="B181" s="152"/>
      <c r="D181" s="146" t="s">
        <v>150</v>
      </c>
      <c r="E181" s="153" t="s">
        <v>19</v>
      </c>
      <c r="F181" s="154" t="s">
        <v>253</v>
      </c>
      <c r="H181" s="155">
        <v>-9.6530000000000005</v>
      </c>
      <c r="I181" s="156"/>
      <c r="L181" s="152"/>
      <c r="M181" s="157"/>
      <c r="T181" s="158"/>
      <c r="AT181" s="153" t="s">
        <v>150</v>
      </c>
      <c r="AU181" s="153" t="s">
        <v>82</v>
      </c>
      <c r="AV181" s="13" t="s">
        <v>82</v>
      </c>
      <c r="AW181" s="13" t="s">
        <v>33</v>
      </c>
      <c r="AX181" s="13" t="s">
        <v>72</v>
      </c>
      <c r="AY181" s="153" t="s">
        <v>139</v>
      </c>
    </row>
    <row r="182" spans="2:65" s="13" customFormat="1" ht="11.25">
      <c r="B182" s="152"/>
      <c r="D182" s="146" t="s">
        <v>150</v>
      </c>
      <c r="E182" s="153" t="s">
        <v>19</v>
      </c>
      <c r="F182" s="154" t="s">
        <v>254</v>
      </c>
      <c r="H182" s="155">
        <v>-2.1880000000000002</v>
      </c>
      <c r="I182" s="156"/>
      <c r="L182" s="152"/>
      <c r="M182" s="157"/>
      <c r="T182" s="158"/>
      <c r="AT182" s="153" t="s">
        <v>150</v>
      </c>
      <c r="AU182" s="153" t="s">
        <v>82</v>
      </c>
      <c r="AV182" s="13" t="s">
        <v>82</v>
      </c>
      <c r="AW182" s="13" t="s">
        <v>33</v>
      </c>
      <c r="AX182" s="13" t="s">
        <v>72</v>
      </c>
      <c r="AY182" s="153" t="s">
        <v>139</v>
      </c>
    </row>
    <row r="183" spans="2:65" s="14" customFormat="1" ht="11.25">
      <c r="B183" s="159"/>
      <c r="D183" s="146" t="s">
        <v>150</v>
      </c>
      <c r="E183" s="160" t="s">
        <v>19</v>
      </c>
      <c r="F183" s="161" t="s">
        <v>154</v>
      </c>
      <c r="H183" s="162">
        <v>70.434999999999988</v>
      </c>
      <c r="I183" s="163"/>
      <c r="L183" s="159"/>
      <c r="M183" s="164"/>
      <c r="T183" s="165"/>
      <c r="AT183" s="160" t="s">
        <v>150</v>
      </c>
      <c r="AU183" s="160" t="s">
        <v>82</v>
      </c>
      <c r="AV183" s="14" t="s">
        <v>146</v>
      </c>
      <c r="AW183" s="14" t="s">
        <v>33</v>
      </c>
      <c r="AX183" s="14" t="s">
        <v>80</v>
      </c>
      <c r="AY183" s="160" t="s">
        <v>139</v>
      </c>
    </row>
    <row r="184" spans="2:65" s="1" customFormat="1" ht="21.75" customHeight="1">
      <c r="B184" s="33"/>
      <c r="C184" s="128" t="s">
        <v>255</v>
      </c>
      <c r="D184" s="128" t="s">
        <v>141</v>
      </c>
      <c r="E184" s="129" t="s">
        <v>256</v>
      </c>
      <c r="F184" s="130" t="s">
        <v>257</v>
      </c>
      <c r="G184" s="131" t="s">
        <v>197</v>
      </c>
      <c r="H184" s="132">
        <v>1.456</v>
      </c>
      <c r="I184" s="133"/>
      <c r="J184" s="134">
        <f>ROUND(I184*H184,2)</f>
        <v>0</v>
      </c>
      <c r="K184" s="130" t="s">
        <v>145</v>
      </c>
      <c r="L184" s="33"/>
      <c r="M184" s="135" t="s">
        <v>19</v>
      </c>
      <c r="N184" s="136" t="s">
        <v>43</v>
      </c>
      <c r="P184" s="137">
        <f>O184*H184</f>
        <v>0</v>
      </c>
      <c r="Q184" s="137">
        <v>0.17818400000000001</v>
      </c>
      <c r="R184" s="137">
        <f>Q184*H184</f>
        <v>0.25943590399999999</v>
      </c>
      <c r="S184" s="137">
        <v>0</v>
      </c>
      <c r="T184" s="138">
        <f>S184*H184</f>
        <v>0</v>
      </c>
      <c r="AR184" s="139" t="s">
        <v>146</v>
      </c>
      <c r="AT184" s="139" t="s">
        <v>141</v>
      </c>
      <c r="AU184" s="139" t="s">
        <v>82</v>
      </c>
      <c r="AY184" s="18" t="s">
        <v>139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8" t="s">
        <v>80</v>
      </c>
      <c r="BK184" s="140">
        <f>ROUND(I184*H184,2)</f>
        <v>0</v>
      </c>
      <c r="BL184" s="18" t="s">
        <v>146</v>
      </c>
      <c r="BM184" s="139" t="s">
        <v>258</v>
      </c>
    </row>
    <row r="185" spans="2:65" s="1" customFormat="1" ht="11.25">
      <c r="B185" s="33"/>
      <c r="D185" s="141" t="s">
        <v>148</v>
      </c>
      <c r="F185" s="142" t="s">
        <v>259</v>
      </c>
      <c r="I185" s="143"/>
      <c r="L185" s="33"/>
      <c r="M185" s="144"/>
      <c r="T185" s="54"/>
      <c r="AT185" s="18" t="s">
        <v>148</v>
      </c>
      <c r="AU185" s="18" t="s">
        <v>82</v>
      </c>
    </row>
    <row r="186" spans="2:65" s="12" customFormat="1" ht="11.25">
      <c r="B186" s="145"/>
      <c r="D186" s="146" t="s">
        <v>150</v>
      </c>
      <c r="E186" s="147" t="s">
        <v>19</v>
      </c>
      <c r="F186" s="148" t="s">
        <v>233</v>
      </c>
      <c r="H186" s="147" t="s">
        <v>19</v>
      </c>
      <c r="I186" s="149"/>
      <c r="L186" s="145"/>
      <c r="M186" s="150"/>
      <c r="T186" s="151"/>
      <c r="AT186" s="147" t="s">
        <v>150</v>
      </c>
      <c r="AU186" s="147" t="s">
        <v>82</v>
      </c>
      <c r="AV186" s="12" t="s">
        <v>80</v>
      </c>
      <c r="AW186" s="12" t="s">
        <v>33</v>
      </c>
      <c r="AX186" s="12" t="s">
        <v>72</v>
      </c>
      <c r="AY186" s="147" t="s">
        <v>139</v>
      </c>
    </row>
    <row r="187" spans="2:65" s="12" customFormat="1" ht="11.25">
      <c r="B187" s="145"/>
      <c r="D187" s="146" t="s">
        <v>150</v>
      </c>
      <c r="E187" s="147" t="s">
        <v>19</v>
      </c>
      <c r="F187" s="148" t="s">
        <v>260</v>
      </c>
      <c r="H187" s="147" t="s">
        <v>19</v>
      </c>
      <c r="I187" s="149"/>
      <c r="L187" s="145"/>
      <c r="M187" s="150"/>
      <c r="T187" s="151"/>
      <c r="AT187" s="147" t="s">
        <v>150</v>
      </c>
      <c r="AU187" s="147" t="s">
        <v>82</v>
      </c>
      <c r="AV187" s="12" t="s">
        <v>80</v>
      </c>
      <c r="AW187" s="12" t="s">
        <v>33</v>
      </c>
      <c r="AX187" s="12" t="s">
        <v>72</v>
      </c>
      <c r="AY187" s="147" t="s">
        <v>139</v>
      </c>
    </row>
    <row r="188" spans="2:65" s="13" customFormat="1" ht="11.25">
      <c r="B188" s="152"/>
      <c r="D188" s="146" t="s">
        <v>150</v>
      </c>
      <c r="E188" s="153" t="s">
        <v>19</v>
      </c>
      <c r="F188" s="154" t="s">
        <v>261</v>
      </c>
      <c r="H188" s="155">
        <v>1.456</v>
      </c>
      <c r="I188" s="156"/>
      <c r="L188" s="152"/>
      <c r="M188" s="157"/>
      <c r="T188" s="158"/>
      <c r="AT188" s="153" t="s">
        <v>150</v>
      </c>
      <c r="AU188" s="153" t="s">
        <v>82</v>
      </c>
      <c r="AV188" s="13" t="s">
        <v>82</v>
      </c>
      <c r="AW188" s="13" t="s">
        <v>33</v>
      </c>
      <c r="AX188" s="13" t="s">
        <v>72</v>
      </c>
      <c r="AY188" s="153" t="s">
        <v>139</v>
      </c>
    </row>
    <row r="189" spans="2:65" s="14" customFormat="1" ht="11.25">
      <c r="B189" s="159"/>
      <c r="D189" s="146" t="s">
        <v>150</v>
      </c>
      <c r="E189" s="160" t="s">
        <v>19</v>
      </c>
      <c r="F189" s="161" t="s">
        <v>154</v>
      </c>
      <c r="H189" s="162">
        <v>1.456</v>
      </c>
      <c r="I189" s="163"/>
      <c r="L189" s="159"/>
      <c r="M189" s="164"/>
      <c r="T189" s="165"/>
      <c r="AT189" s="160" t="s">
        <v>150</v>
      </c>
      <c r="AU189" s="160" t="s">
        <v>82</v>
      </c>
      <c r="AV189" s="14" t="s">
        <v>146</v>
      </c>
      <c r="AW189" s="14" t="s">
        <v>33</v>
      </c>
      <c r="AX189" s="14" t="s">
        <v>80</v>
      </c>
      <c r="AY189" s="160" t="s">
        <v>139</v>
      </c>
    </row>
    <row r="190" spans="2:65" s="11" customFormat="1" ht="22.9" customHeight="1">
      <c r="B190" s="116"/>
      <c r="D190" s="117" t="s">
        <v>71</v>
      </c>
      <c r="E190" s="126" t="s">
        <v>177</v>
      </c>
      <c r="F190" s="126" t="s">
        <v>262</v>
      </c>
      <c r="I190" s="119"/>
      <c r="J190" s="127">
        <f>BK190</f>
        <v>0</v>
      </c>
      <c r="L190" s="116"/>
      <c r="M190" s="121"/>
      <c r="P190" s="122">
        <f>SUM(P191:P372)</f>
        <v>0</v>
      </c>
      <c r="R190" s="122">
        <f>SUM(R191:R372)</f>
        <v>10.537509089896702</v>
      </c>
      <c r="T190" s="123">
        <f>SUM(T191:T372)</f>
        <v>0</v>
      </c>
      <c r="AR190" s="117" t="s">
        <v>80</v>
      </c>
      <c r="AT190" s="124" t="s">
        <v>71</v>
      </c>
      <c r="AU190" s="124" t="s">
        <v>80</v>
      </c>
      <c r="AY190" s="117" t="s">
        <v>139</v>
      </c>
      <c r="BK190" s="125">
        <f>SUM(BK191:BK372)</f>
        <v>0</v>
      </c>
    </row>
    <row r="191" spans="2:65" s="1" customFormat="1" ht="16.5" customHeight="1">
      <c r="B191" s="33"/>
      <c r="C191" s="128" t="s">
        <v>263</v>
      </c>
      <c r="D191" s="128" t="s">
        <v>141</v>
      </c>
      <c r="E191" s="129" t="s">
        <v>264</v>
      </c>
      <c r="F191" s="130" t="s">
        <v>265</v>
      </c>
      <c r="G191" s="131" t="s">
        <v>197</v>
      </c>
      <c r="H191" s="132">
        <v>231.01</v>
      </c>
      <c r="I191" s="133"/>
      <c r="J191" s="134">
        <f>ROUND(I191*H191,2)</f>
        <v>0</v>
      </c>
      <c r="K191" s="130" t="s">
        <v>145</v>
      </c>
      <c r="L191" s="33"/>
      <c r="M191" s="135" t="s">
        <v>19</v>
      </c>
      <c r="N191" s="136" t="s">
        <v>43</v>
      </c>
      <c r="P191" s="137">
        <f>O191*H191</f>
        <v>0</v>
      </c>
      <c r="Q191" s="137">
        <v>2.63E-4</v>
      </c>
      <c r="R191" s="137">
        <f>Q191*H191</f>
        <v>6.0755629999999998E-2</v>
      </c>
      <c r="S191" s="137">
        <v>0</v>
      </c>
      <c r="T191" s="138">
        <f>S191*H191</f>
        <v>0</v>
      </c>
      <c r="AR191" s="139" t="s">
        <v>146</v>
      </c>
      <c r="AT191" s="139" t="s">
        <v>141</v>
      </c>
      <c r="AU191" s="139" t="s">
        <v>82</v>
      </c>
      <c r="AY191" s="18" t="s">
        <v>139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8" t="s">
        <v>80</v>
      </c>
      <c r="BK191" s="140">
        <f>ROUND(I191*H191,2)</f>
        <v>0</v>
      </c>
      <c r="BL191" s="18" t="s">
        <v>146</v>
      </c>
      <c r="BM191" s="139" t="s">
        <v>266</v>
      </c>
    </row>
    <row r="192" spans="2:65" s="1" customFormat="1" ht="11.25">
      <c r="B192" s="33"/>
      <c r="D192" s="141" t="s">
        <v>148</v>
      </c>
      <c r="F192" s="142" t="s">
        <v>267</v>
      </c>
      <c r="I192" s="143"/>
      <c r="L192" s="33"/>
      <c r="M192" s="144"/>
      <c r="T192" s="54"/>
      <c r="AT192" s="18" t="s">
        <v>148</v>
      </c>
      <c r="AU192" s="18" t="s">
        <v>82</v>
      </c>
    </row>
    <row r="193" spans="2:51" s="12" customFormat="1" ht="11.25">
      <c r="B193" s="145"/>
      <c r="D193" s="146" t="s">
        <v>150</v>
      </c>
      <c r="E193" s="147" t="s">
        <v>19</v>
      </c>
      <c r="F193" s="148" t="s">
        <v>151</v>
      </c>
      <c r="H193" s="147" t="s">
        <v>19</v>
      </c>
      <c r="I193" s="149"/>
      <c r="L193" s="145"/>
      <c r="M193" s="150"/>
      <c r="T193" s="151"/>
      <c r="AT193" s="147" t="s">
        <v>150</v>
      </c>
      <c r="AU193" s="147" t="s">
        <v>82</v>
      </c>
      <c r="AV193" s="12" t="s">
        <v>80</v>
      </c>
      <c r="AW193" s="12" t="s">
        <v>33</v>
      </c>
      <c r="AX193" s="12" t="s">
        <v>72</v>
      </c>
      <c r="AY193" s="147" t="s">
        <v>139</v>
      </c>
    </row>
    <row r="194" spans="2:51" s="12" customFormat="1" ht="11.25">
      <c r="B194" s="145"/>
      <c r="D194" s="146" t="s">
        <v>150</v>
      </c>
      <c r="E194" s="147" t="s">
        <v>19</v>
      </c>
      <c r="F194" s="148" t="s">
        <v>268</v>
      </c>
      <c r="H194" s="147" t="s">
        <v>19</v>
      </c>
      <c r="I194" s="149"/>
      <c r="L194" s="145"/>
      <c r="M194" s="150"/>
      <c r="T194" s="151"/>
      <c r="AT194" s="147" t="s">
        <v>150</v>
      </c>
      <c r="AU194" s="147" t="s">
        <v>82</v>
      </c>
      <c r="AV194" s="12" t="s">
        <v>80</v>
      </c>
      <c r="AW194" s="12" t="s">
        <v>33</v>
      </c>
      <c r="AX194" s="12" t="s">
        <v>72</v>
      </c>
      <c r="AY194" s="147" t="s">
        <v>139</v>
      </c>
    </row>
    <row r="195" spans="2:51" s="13" customFormat="1" ht="11.25">
      <c r="B195" s="152"/>
      <c r="D195" s="146" t="s">
        <v>150</v>
      </c>
      <c r="E195" s="153" t="s">
        <v>19</v>
      </c>
      <c r="F195" s="154" t="s">
        <v>269</v>
      </c>
      <c r="H195" s="155">
        <v>43.811</v>
      </c>
      <c r="I195" s="156"/>
      <c r="L195" s="152"/>
      <c r="M195" s="157"/>
      <c r="T195" s="158"/>
      <c r="AT195" s="153" t="s">
        <v>150</v>
      </c>
      <c r="AU195" s="153" t="s">
        <v>82</v>
      </c>
      <c r="AV195" s="13" t="s">
        <v>82</v>
      </c>
      <c r="AW195" s="13" t="s">
        <v>33</v>
      </c>
      <c r="AX195" s="13" t="s">
        <v>72</v>
      </c>
      <c r="AY195" s="153" t="s">
        <v>139</v>
      </c>
    </row>
    <row r="196" spans="2:51" s="13" customFormat="1" ht="11.25">
      <c r="B196" s="152"/>
      <c r="D196" s="146" t="s">
        <v>150</v>
      </c>
      <c r="E196" s="153" t="s">
        <v>19</v>
      </c>
      <c r="F196" s="154" t="s">
        <v>270</v>
      </c>
      <c r="H196" s="155">
        <v>0.72599999999999998</v>
      </c>
      <c r="I196" s="156"/>
      <c r="L196" s="152"/>
      <c r="M196" s="157"/>
      <c r="T196" s="158"/>
      <c r="AT196" s="153" t="s">
        <v>150</v>
      </c>
      <c r="AU196" s="153" t="s">
        <v>82</v>
      </c>
      <c r="AV196" s="13" t="s">
        <v>82</v>
      </c>
      <c r="AW196" s="13" t="s">
        <v>33</v>
      </c>
      <c r="AX196" s="13" t="s">
        <v>72</v>
      </c>
      <c r="AY196" s="153" t="s">
        <v>139</v>
      </c>
    </row>
    <row r="197" spans="2:51" s="13" customFormat="1" ht="11.25">
      <c r="B197" s="152"/>
      <c r="D197" s="146" t="s">
        <v>150</v>
      </c>
      <c r="E197" s="153" t="s">
        <v>19</v>
      </c>
      <c r="F197" s="154" t="s">
        <v>271</v>
      </c>
      <c r="H197" s="155">
        <v>-8.6679999999999993</v>
      </c>
      <c r="I197" s="156"/>
      <c r="L197" s="152"/>
      <c r="M197" s="157"/>
      <c r="T197" s="158"/>
      <c r="AT197" s="153" t="s">
        <v>150</v>
      </c>
      <c r="AU197" s="153" t="s">
        <v>82</v>
      </c>
      <c r="AV197" s="13" t="s">
        <v>82</v>
      </c>
      <c r="AW197" s="13" t="s">
        <v>33</v>
      </c>
      <c r="AX197" s="13" t="s">
        <v>72</v>
      </c>
      <c r="AY197" s="153" t="s">
        <v>139</v>
      </c>
    </row>
    <row r="198" spans="2:51" s="15" customFormat="1" ht="11.25">
      <c r="B198" s="167"/>
      <c r="D198" s="146" t="s">
        <v>150</v>
      </c>
      <c r="E198" s="168" t="s">
        <v>19</v>
      </c>
      <c r="F198" s="169" t="s">
        <v>224</v>
      </c>
      <c r="H198" s="170">
        <v>35.869</v>
      </c>
      <c r="I198" s="171"/>
      <c r="L198" s="167"/>
      <c r="M198" s="172"/>
      <c r="T198" s="173"/>
      <c r="AT198" s="168" t="s">
        <v>150</v>
      </c>
      <c r="AU198" s="168" t="s">
        <v>82</v>
      </c>
      <c r="AV198" s="15" t="s">
        <v>160</v>
      </c>
      <c r="AW198" s="15" t="s">
        <v>33</v>
      </c>
      <c r="AX198" s="15" t="s">
        <v>72</v>
      </c>
      <c r="AY198" s="168" t="s">
        <v>139</v>
      </c>
    </row>
    <row r="199" spans="2:51" s="12" customFormat="1" ht="11.25">
      <c r="B199" s="145"/>
      <c r="D199" s="146" t="s">
        <v>150</v>
      </c>
      <c r="E199" s="147" t="s">
        <v>19</v>
      </c>
      <c r="F199" s="148" t="s">
        <v>272</v>
      </c>
      <c r="H199" s="147" t="s">
        <v>19</v>
      </c>
      <c r="I199" s="149"/>
      <c r="L199" s="145"/>
      <c r="M199" s="150"/>
      <c r="T199" s="151"/>
      <c r="AT199" s="147" t="s">
        <v>150</v>
      </c>
      <c r="AU199" s="147" t="s">
        <v>82</v>
      </c>
      <c r="AV199" s="12" t="s">
        <v>80</v>
      </c>
      <c r="AW199" s="12" t="s">
        <v>33</v>
      </c>
      <c r="AX199" s="12" t="s">
        <v>72</v>
      </c>
      <c r="AY199" s="147" t="s">
        <v>139</v>
      </c>
    </row>
    <row r="200" spans="2:51" s="13" customFormat="1" ht="11.25">
      <c r="B200" s="152"/>
      <c r="D200" s="146" t="s">
        <v>150</v>
      </c>
      <c r="E200" s="153" t="s">
        <v>19</v>
      </c>
      <c r="F200" s="154" t="s">
        <v>273</v>
      </c>
      <c r="H200" s="155">
        <v>28.033999999999999</v>
      </c>
      <c r="I200" s="156"/>
      <c r="L200" s="152"/>
      <c r="M200" s="157"/>
      <c r="T200" s="158"/>
      <c r="AT200" s="153" t="s">
        <v>150</v>
      </c>
      <c r="AU200" s="153" t="s">
        <v>82</v>
      </c>
      <c r="AV200" s="13" t="s">
        <v>82</v>
      </c>
      <c r="AW200" s="13" t="s">
        <v>33</v>
      </c>
      <c r="AX200" s="13" t="s">
        <v>72</v>
      </c>
      <c r="AY200" s="153" t="s">
        <v>139</v>
      </c>
    </row>
    <row r="201" spans="2:51" s="13" customFormat="1" ht="11.25">
      <c r="B201" s="152"/>
      <c r="D201" s="146" t="s">
        <v>150</v>
      </c>
      <c r="E201" s="153" t="s">
        <v>19</v>
      </c>
      <c r="F201" s="154" t="s">
        <v>274</v>
      </c>
      <c r="H201" s="155">
        <v>-1.379</v>
      </c>
      <c r="I201" s="156"/>
      <c r="L201" s="152"/>
      <c r="M201" s="157"/>
      <c r="T201" s="158"/>
      <c r="AT201" s="153" t="s">
        <v>150</v>
      </c>
      <c r="AU201" s="153" t="s">
        <v>82</v>
      </c>
      <c r="AV201" s="13" t="s">
        <v>82</v>
      </c>
      <c r="AW201" s="13" t="s">
        <v>33</v>
      </c>
      <c r="AX201" s="13" t="s">
        <v>72</v>
      </c>
      <c r="AY201" s="153" t="s">
        <v>139</v>
      </c>
    </row>
    <row r="202" spans="2:51" s="15" customFormat="1" ht="11.25">
      <c r="B202" s="167"/>
      <c r="D202" s="146" t="s">
        <v>150</v>
      </c>
      <c r="E202" s="168" t="s">
        <v>19</v>
      </c>
      <c r="F202" s="169" t="s">
        <v>224</v>
      </c>
      <c r="H202" s="170">
        <v>26.654999999999998</v>
      </c>
      <c r="I202" s="171"/>
      <c r="L202" s="167"/>
      <c r="M202" s="172"/>
      <c r="T202" s="173"/>
      <c r="AT202" s="168" t="s">
        <v>150</v>
      </c>
      <c r="AU202" s="168" t="s">
        <v>82</v>
      </c>
      <c r="AV202" s="15" t="s">
        <v>160</v>
      </c>
      <c r="AW202" s="15" t="s">
        <v>33</v>
      </c>
      <c r="AX202" s="15" t="s">
        <v>72</v>
      </c>
      <c r="AY202" s="168" t="s">
        <v>139</v>
      </c>
    </row>
    <row r="203" spans="2:51" s="12" customFormat="1" ht="11.25">
      <c r="B203" s="145"/>
      <c r="D203" s="146" t="s">
        <v>150</v>
      </c>
      <c r="E203" s="147" t="s">
        <v>19</v>
      </c>
      <c r="F203" s="148" t="s">
        <v>275</v>
      </c>
      <c r="H203" s="147" t="s">
        <v>19</v>
      </c>
      <c r="I203" s="149"/>
      <c r="L203" s="145"/>
      <c r="M203" s="150"/>
      <c r="T203" s="151"/>
      <c r="AT203" s="147" t="s">
        <v>150</v>
      </c>
      <c r="AU203" s="147" t="s">
        <v>82</v>
      </c>
      <c r="AV203" s="12" t="s">
        <v>80</v>
      </c>
      <c r="AW203" s="12" t="s">
        <v>33</v>
      </c>
      <c r="AX203" s="12" t="s">
        <v>72</v>
      </c>
      <c r="AY203" s="147" t="s">
        <v>139</v>
      </c>
    </row>
    <row r="204" spans="2:51" s="13" customFormat="1" ht="11.25">
      <c r="B204" s="152"/>
      <c r="D204" s="146" t="s">
        <v>150</v>
      </c>
      <c r="E204" s="153" t="s">
        <v>19</v>
      </c>
      <c r="F204" s="154" t="s">
        <v>276</v>
      </c>
      <c r="H204" s="155">
        <v>28.71</v>
      </c>
      <c r="I204" s="156"/>
      <c r="L204" s="152"/>
      <c r="M204" s="157"/>
      <c r="T204" s="158"/>
      <c r="AT204" s="153" t="s">
        <v>150</v>
      </c>
      <c r="AU204" s="153" t="s">
        <v>82</v>
      </c>
      <c r="AV204" s="13" t="s">
        <v>82</v>
      </c>
      <c r="AW204" s="13" t="s">
        <v>33</v>
      </c>
      <c r="AX204" s="13" t="s">
        <v>72</v>
      </c>
      <c r="AY204" s="153" t="s">
        <v>139</v>
      </c>
    </row>
    <row r="205" spans="2:51" s="13" customFormat="1" ht="11.25">
      <c r="B205" s="152"/>
      <c r="D205" s="146" t="s">
        <v>150</v>
      </c>
      <c r="E205" s="153" t="s">
        <v>19</v>
      </c>
      <c r="F205" s="154" t="s">
        <v>277</v>
      </c>
      <c r="H205" s="155">
        <v>31.416</v>
      </c>
      <c r="I205" s="156"/>
      <c r="L205" s="152"/>
      <c r="M205" s="157"/>
      <c r="T205" s="158"/>
      <c r="AT205" s="153" t="s">
        <v>150</v>
      </c>
      <c r="AU205" s="153" t="s">
        <v>82</v>
      </c>
      <c r="AV205" s="13" t="s">
        <v>82</v>
      </c>
      <c r="AW205" s="13" t="s">
        <v>33</v>
      </c>
      <c r="AX205" s="13" t="s">
        <v>72</v>
      </c>
      <c r="AY205" s="153" t="s">
        <v>139</v>
      </c>
    </row>
    <row r="206" spans="2:51" s="13" customFormat="1" ht="11.25">
      <c r="B206" s="152"/>
      <c r="D206" s="146" t="s">
        <v>150</v>
      </c>
      <c r="E206" s="153" t="s">
        <v>19</v>
      </c>
      <c r="F206" s="154" t="s">
        <v>278</v>
      </c>
      <c r="H206" s="155">
        <v>0.315</v>
      </c>
      <c r="I206" s="156"/>
      <c r="L206" s="152"/>
      <c r="M206" s="157"/>
      <c r="T206" s="158"/>
      <c r="AT206" s="153" t="s">
        <v>150</v>
      </c>
      <c r="AU206" s="153" t="s">
        <v>82</v>
      </c>
      <c r="AV206" s="13" t="s">
        <v>82</v>
      </c>
      <c r="AW206" s="13" t="s">
        <v>33</v>
      </c>
      <c r="AX206" s="13" t="s">
        <v>72</v>
      </c>
      <c r="AY206" s="153" t="s">
        <v>139</v>
      </c>
    </row>
    <row r="207" spans="2:51" s="13" customFormat="1" ht="11.25">
      <c r="B207" s="152"/>
      <c r="D207" s="146" t="s">
        <v>150</v>
      </c>
      <c r="E207" s="153" t="s">
        <v>19</v>
      </c>
      <c r="F207" s="154" t="s">
        <v>279</v>
      </c>
      <c r="H207" s="155">
        <v>-0.54</v>
      </c>
      <c r="I207" s="156"/>
      <c r="L207" s="152"/>
      <c r="M207" s="157"/>
      <c r="T207" s="158"/>
      <c r="AT207" s="153" t="s">
        <v>150</v>
      </c>
      <c r="AU207" s="153" t="s">
        <v>82</v>
      </c>
      <c r="AV207" s="13" t="s">
        <v>82</v>
      </c>
      <c r="AW207" s="13" t="s">
        <v>33</v>
      </c>
      <c r="AX207" s="13" t="s">
        <v>72</v>
      </c>
      <c r="AY207" s="153" t="s">
        <v>139</v>
      </c>
    </row>
    <row r="208" spans="2:51" s="13" customFormat="1" ht="11.25">
      <c r="B208" s="152"/>
      <c r="D208" s="146" t="s">
        <v>150</v>
      </c>
      <c r="E208" s="153" t="s">
        <v>19</v>
      </c>
      <c r="F208" s="154" t="s">
        <v>280</v>
      </c>
      <c r="H208" s="155">
        <v>-4.1369999999999996</v>
      </c>
      <c r="I208" s="156"/>
      <c r="L208" s="152"/>
      <c r="M208" s="157"/>
      <c r="T208" s="158"/>
      <c r="AT208" s="153" t="s">
        <v>150</v>
      </c>
      <c r="AU208" s="153" t="s">
        <v>82</v>
      </c>
      <c r="AV208" s="13" t="s">
        <v>82</v>
      </c>
      <c r="AW208" s="13" t="s">
        <v>33</v>
      </c>
      <c r="AX208" s="13" t="s">
        <v>72</v>
      </c>
      <c r="AY208" s="153" t="s">
        <v>139</v>
      </c>
    </row>
    <row r="209" spans="2:51" s="15" customFormat="1" ht="11.25">
      <c r="B209" s="167"/>
      <c r="D209" s="146" t="s">
        <v>150</v>
      </c>
      <c r="E209" s="168" t="s">
        <v>19</v>
      </c>
      <c r="F209" s="169" t="s">
        <v>224</v>
      </c>
      <c r="H209" s="170">
        <v>55.764000000000003</v>
      </c>
      <c r="I209" s="171"/>
      <c r="L209" s="167"/>
      <c r="M209" s="172"/>
      <c r="T209" s="173"/>
      <c r="AT209" s="168" t="s">
        <v>150</v>
      </c>
      <c r="AU209" s="168" t="s">
        <v>82</v>
      </c>
      <c r="AV209" s="15" t="s">
        <v>160</v>
      </c>
      <c r="AW209" s="15" t="s">
        <v>33</v>
      </c>
      <c r="AX209" s="15" t="s">
        <v>72</v>
      </c>
      <c r="AY209" s="168" t="s">
        <v>139</v>
      </c>
    </row>
    <row r="210" spans="2:51" s="12" customFormat="1" ht="11.25">
      <c r="B210" s="145"/>
      <c r="D210" s="146" t="s">
        <v>150</v>
      </c>
      <c r="E210" s="147" t="s">
        <v>19</v>
      </c>
      <c r="F210" s="148" t="s">
        <v>281</v>
      </c>
      <c r="H210" s="147" t="s">
        <v>19</v>
      </c>
      <c r="I210" s="149"/>
      <c r="L210" s="145"/>
      <c r="M210" s="150"/>
      <c r="T210" s="151"/>
      <c r="AT210" s="147" t="s">
        <v>150</v>
      </c>
      <c r="AU210" s="147" t="s">
        <v>82</v>
      </c>
      <c r="AV210" s="12" t="s">
        <v>80</v>
      </c>
      <c r="AW210" s="12" t="s">
        <v>33</v>
      </c>
      <c r="AX210" s="12" t="s">
        <v>72</v>
      </c>
      <c r="AY210" s="147" t="s">
        <v>139</v>
      </c>
    </row>
    <row r="211" spans="2:51" s="13" customFormat="1" ht="11.25">
      <c r="B211" s="152"/>
      <c r="D211" s="146" t="s">
        <v>150</v>
      </c>
      <c r="E211" s="153" t="s">
        <v>19</v>
      </c>
      <c r="F211" s="154" t="s">
        <v>282</v>
      </c>
      <c r="H211" s="155">
        <v>27.640999999999998</v>
      </c>
      <c r="I211" s="156"/>
      <c r="L211" s="152"/>
      <c r="M211" s="157"/>
      <c r="T211" s="158"/>
      <c r="AT211" s="153" t="s">
        <v>150</v>
      </c>
      <c r="AU211" s="153" t="s">
        <v>82</v>
      </c>
      <c r="AV211" s="13" t="s">
        <v>82</v>
      </c>
      <c r="AW211" s="13" t="s">
        <v>33</v>
      </c>
      <c r="AX211" s="13" t="s">
        <v>72</v>
      </c>
      <c r="AY211" s="153" t="s">
        <v>139</v>
      </c>
    </row>
    <row r="212" spans="2:51" s="13" customFormat="1" ht="11.25">
      <c r="B212" s="152"/>
      <c r="D212" s="146" t="s">
        <v>150</v>
      </c>
      <c r="E212" s="153" t="s">
        <v>19</v>
      </c>
      <c r="F212" s="154" t="s">
        <v>283</v>
      </c>
      <c r="H212" s="155">
        <v>30.347000000000001</v>
      </c>
      <c r="I212" s="156"/>
      <c r="L212" s="152"/>
      <c r="M212" s="157"/>
      <c r="T212" s="158"/>
      <c r="AT212" s="153" t="s">
        <v>150</v>
      </c>
      <c r="AU212" s="153" t="s">
        <v>82</v>
      </c>
      <c r="AV212" s="13" t="s">
        <v>82</v>
      </c>
      <c r="AW212" s="13" t="s">
        <v>33</v>
      </c>
      <c r="AX212" s="13" t="s">
        <v>72</v>
      </c>
      <c r="AY212" s="153" t="s">
        <v>139</v>
      </c>
    </row>
    <row r="213" spans="2:51" s="13" customFormat="1" ht="11.25">
      <c r="B213" s="152"/>
      <c r="D213" s="146" t="s">
        <v>150</v>
      </c>
      <c r="E213" s="153" t="s">
        <v>19</v>
      </c>
      <c r="F213" s="154" t="s">
        <v>278</v>
      </c>
      <c r="H213" s="155">
        <v>0.315</v>
      </c>
      <c r="I213" s="156"/>
      <c r="L213" s="152"/>
      <c r="M213" s="157"/>
      <c r="T213" s="158"/>
      <c r="AT213" s="153" t="s">
        <v>150</v>
      </c>
      <c r="AU213" s="153" t="s">
        <v>82</v>
      </c>
      <c r="AV213" s="13" t="s">
        <v>82</v>
      </c>
      <c r="AW213" s="13" t="s">
        <v>33</v>
      </c>
      <c r="AX213" s="13" t="s">
        <v>72</v>
      </c>
      <c r="AY213" s="153" t="s">
        <v>139</v>
      </c>
    </row>
    <row r="214" spans="2:51" s="13" customFormat="1" ht="11.25">
      <c r="B214" s="152"/>
      <c r="D214" s="146" t="s">
        <v>150</v>
      </c>
      <c r="E214" s="153" t="s">
        <v>19</v>
      </c>
      <c r="F214" s="154" t="s">
        <v>279</v>
      </c>
      <c r="H214" s="155">
        <v>-0.54</v>
      </c>
      <c r="I214" s="156"/>
      <c r="L214" s="152"/>
      <c r="M214" s="157"/>
      <c r="T214" s="158"/>
      <c r="AT214" s="153" t="s">
        <v>150</v>
      </c>
      <c r="AU214" s="153" t="s">
        <v>82</v>
      </c>
      <c r="AV214" s="13" t="s">
        <v>82</v>
      </c>
      <c r="AW214" s="13" t="s">
        <v>33</v>
      </c>
      <c r="AX214" s="13" t="s">
        <v>72</v>
      </c>
      <c r="AY214" s="153" t="s">
        <v>139</v>
      </c>
    </row>
    <row r="215" spans="2:51" s="13" customFormat="1" ht="11.25">
      <c r="B215" s="152"/>
      <c r="D215" s="146" t="s">
        <v>150</v>
      </c>
      <c r="E215" s="153" t="s">
        <v>19</v>
      </c>
      <c r="F215" s="154" t="s">
        <v>280</v>
      </c>
      <c r="H215" s="155">
        <v>-4.1369999999999996</v>
      </c>
      <c r="I215" s="156"/>
      <c r="L215" s="152"/>
      <c r="M215" s="157"/>
      <c r="T215" s="158"/>
      <c r="AT215" s="153" t="s">
        <v>150</v>
      </c>
      <c r="AU215" s="153" t="s">
        <v>82</v>
      </c>
      <c r="AV215" s="13" t="s">
        <v>82</v>
      </c>
      <c r="AW215" s="13" t="s">
        <v>33</v>
      </c>
      <c r="AX215" s="13" t="s">
        <v>72</v>
      </c>
      <c r="AY215" s="153" t="s">
        <v>139</v>
      </c>
    </row>
    <row r="216" spans="2:51" s="15" customFormat="1" ht="11.25">
      <c r="B216" s="167"/>
      <c r="D216" s="146" t="s">
        <v>150</v>
      </c>
      <c r="E216" s="168" t="s">
        <v>19</v>
      </c>
      <c r="F216" s="169" t="s">
        <v>224</v>
      </c>
      <c r="H216" s="170">
        <v>53.625999999999998</v>
      </c>
      <c r="I216" s="171"/>
      <c r="L216" s="167"/>
      <c r="M216" s="172"/>
      <c r="T216" s="173"/>
      <c r="AT216" s="168" t="s">
        <v>150</v>
      </c>
      <c r="AU216" s="168" t="s">
        <v>82</v>
      </c>
      <c r="AV216" s="15" t="s">
        <v>160</v>
      </c>
      <c r="AW216" s="15" t="s">
        <v>33</v>
      </c>
      <c r="AX216" s="15" t="s">
        <v>72</v>
      </c>
      <c r="AY216" s="168" t="s">
        <v>139</v>
      </c>
    </row>
    <row r="217" spans="2:51" s="12" customFormat="1" ht="11.25">
      <c r="B217" s="145"/>
      <c r="D217" s="146" t="s">
        <v>150</v>
      </c>
      <c r="E217" s="147" t="s">
        <v>19</v>
      </c>
      <c r="F217" s="148" t="s">
        <v>284</v>
      </c>
      <c r="H217" s="147" t="s">
        <v>19</v>
      </c>
      <c r="I217" s="149"/>
      <c r="L217" s="145"/>
      <c r="M217" s="150"/>
      <c r="T217" s="151"/>
      <c r="AT217" s="147" t="s">
        <v>150</v>
      </c>
      <c r="AU217" s="147" t="s">
        <v>82</v>
      </c>
      <c r="AV217" s="12" t="s">
        <v>80</v>
      </c>
      <c r="AW217" s="12" t="s">
        <v>33</v>
      </c>
      <c r="AX217" s="12" t="s">
        <v>72</v>
      </c>
      <c r="AY217" s="147" t="s">
        <v>139</v>
      </c>
    </row>
    <row r="218" spans="2:51" s="13" customFormat="1" ht="11.25">
      <c r="B218" s="152"/>
      <c r="D218" s="146" t="s">
        <v>150</v>
      </c>
      <c r="E218" s="153" t="s">
        <v>19</v>
      </c>
      <c r="F218" s="154" t="s">
        <v>285</v>
      </c>
      <c r="H218" s="155">
        <v>31.152000000000001</v>
      </c>
      <c r="I218" s="156"/>
      <c r="L218" s="152"/>
      <c r="M218" s="157"/>
      <c r="T218" s="158"/>
      <c r="AT218" s="153" t="s">
        <v>150</v>
      </c>
      <c r="AU218" s="153" t="s">
        <v>82</v>
      </c>
      <c r="AV218" s="13" t="s">
        <v>82</v>
      </c>
      <c r="AW218" s="13" t="s">
        <v>33</v>
      </c>
      <c r="AX218" s="13" t="s">
        <v>72</v>
      </c>
      <c r="AY218" s="153" t="s">
        <v>139</v>
      </c>
    </row>
    <row r="219" spans="2:51" s="13" customFormat="1" ht="11.25">
      <c r="B219" s="152"/>
      <c r="D219" s="146" t="s">
        <v>150</v>
      </c>
      <c r="E219" s="153" t="s">
        <v>19</v>
      </c>
      <c r="F219" s="154" t="s">
        <v>286</v>
      </c>
      <c r="H219" s="155">
        <v>0.315</v>
      </c>
      <c r="I219" s="156"/>
      <c r="L219" s="152"/>
      <c r="M219" s="157"/>
      <c r="T219" s="158"/>
      <c r="AT219" s="153" t="s">
        <v>150</v>
      </c>
      <c r="AU219" s="153" t="s">
        <v>82</v>
      </c>
      <c r="AV219" s="13" t="s">
        <v>82</v>
      </c>
      <c r="AW219" s="13" t="s">
        <v>33</v>
      </c>
      <c r="AX219" s="13" t="s">
        <v>72</v>
      </c>
      <c r="AY219" s="153" t="s">
        <v>139</v>
      </c>
    </row>
    <row r="220" spans="2:51" s="13" customFormat="1" ht="11.25">
      <c r="B220" s="152"/>
      <c r="D220" s="146" t="s">
        <v>150</v>
      </c>
      <c r="E220" s="153" t="s">
        <v>19</v>
      </c>
      <c r="F220" s="154" t="s">
        <v>287</v>
      </c>
      <c r="H220" s="155">
        <v>-0.54</v>
      </c>
      <c r="I220" s="156"/>
      <c r="L220" s="152"/>
      <c r="M220" s="157"/>
      <c r="T220" s="158"/>
      <c r="AT220" s="153" t="s">
        <v>150</v>
      </c>
      <c r="AU220" s="153" t="s">
        <v>82</v>
      </c>
      <c r="AV220" s="13" t="s">
        <v>82</v>
      </c>
      <c r="AW220" s="13" t="s">
        <v>33</v>
      </c>
      <c r="AX220" s="13" t="s">
        <v>72</v>
      </c>
      <c r="AY220" s="153" t="s">
        <v>139</v>
      </c>
    </row>
    <row r="221" spans="2:51" s="13" customFormat="1" ht="11.25">
      <c r="B221" s="152"/>
      <c r="D221" s="146" t="s">
        <v>150</v>
      </c>
      <c r="E221" s="153" t="s">
        <v>19</v>
      </c>
      <c r="F221" s="154" t="s">
        <v>288</v>
      </c>
      <c r="H221" s="155">
        <v>-1.379</v>
      </c>
      <c r="I221" s="156"/>
      <c r="L221" s="152"/>
      <c r="M221" s="157"/>
      <c r="T221" s="158"/>
      <c r="AT221" s="153" t="s">
        <v>150</v>
      </c>
      <c r="AU221" s="153" t="s">
        <v>82</v>
      </c>
      <c r="AV221" s="13" t="s">
        <v>82</v>
      </c>
      <c r="AW221" s="13" t="s">
        <v>33</v>
      </c>
      <c r="AX221" s="13" t="s">
        <v>72</v>
      </c>
      <c r="AY221" s="153" t="s">
        <v>139</v>
      </c>
    </row>
    <row r="222" spans="2:51" s="15" customFormat="1" ht="11.25">
      <c r="B222" s="167"/>
      <c r="D222" s="146" t="s">
        <v>150</v>
      </c>
      <c r="E222" s="168" t="s">
        <v>19</v>
      </c>
      <c r="F222" s="169" t="s">
        <v>224</v>
      </c>
      <c r="H222" s="170">
        <v>29.548000000000002</v>
      </c>
      <c r="I222" s="171"/>
      <c r="L222" s="167"/>
      <c r="M222" s="172"/>
      <c r="T222" s="173"/>
      <c r="AT222" s="168" t="s">
        <v>150</v>
      </c>
      <c r="AU222" s="168" t="s">
        <v>82</v>
      </c>
      <c r="AV222" s="15" t="s">
        <v>160</v>
      </c>
      <c r="AW222" s="15" t="s">
        <v>33</v>
      </c>
      <c r="AX222" s="15" t="s">
        <v>72</v>
      </c>
      <c r="AY222" s="168" t="s">
        <v>139</v>
      </c>
    </row>
    <row r="223" spans="2:51" s="12" customFormat="1" ht="11.25">
      <c r="B223" s="145"/>
      <c r="D223" s="146" t="s">
        <v>150</v>
      </c>
      <c r="E223" s="147" t="s">
        <v>19</v>
      </c>
      <c r="F223" s="148" t="s">
        <v>289</v>
      </c>
      <c r="H223" s="147" t="s">
        <v>19</v>
      </c>
      <c r="I223" s="149"/>
      <c r="L223" s="145"/>
      <c r="M223" s="150"/>
      <c r="T223" s="151"/>
      <c r="AT223" s="147" t="s">
        <v>150</v>
      </c>
      <c r="AU223" s="147" t="s">
        <v>82</v>
      </c>
      <c r="AV223" s="12" t="s">
        <v>80</v>
      </c>
      <c r="AW223" s="12" t="s">
        <v>33</v>
      </c>
      <c r="AX223" s="12" t="s">
        <v>72</v>
      </c>
      <c r="AY223" s="147" t="s">
        <v>139</v>
      </c>
    </row>
    <row r="224" spans="2:51" s="13" customFormat="1" ht="11.25">
      <c r="B224" s="152"/>
      <c r="D224" s="146" t="s">
        <v>150</v>
      </c>
      <c r="E224" s="153" t="s">
        <v>19</v>
      </c>
      <c r="F224" s="154" t="s">
        <v>285</v>
      </c>
      <c r="H224" s="155">
        <v>31.152000000000001</v>
      </c>
      <c r="I224" s="156"/>
      <c r="L224" s="152"/>
      <c r="M224" s="157"/>
      <c r="T224" s="158"/>
      <c r="AT224" s="153" t="s">
        <v>150</v>
      </c>
      <c r="AU224" s="153" t="s">
        <v>82</v>
      </c>
      <c r="AV224" s="13" t="s">
        <v>82</v>
      </c>
      <c r="AW224" s="13" t="s">
        <v>33</v>
      </c>
      <c r="AX224" s="13" t="s">
        <v>72</v>
      </c>
      <c r="AY224" s="153" t="s">
        <v>139</v>
      </c>
    </row>
    <row r="225" spans="2:65" s="13" customFormat="1" ht="11.25">
      <c r="B225" s="152"/>
      <c r="D225" s="146" t="s">
        <v>150</v>
      </c>
      <c r="E225" s="153" t="s">
        <v>19</v>
      </c>
      <c r="F225" s="154" t="s">
        <v>286</v>
      </c>
      <c r="H225" s="155">
        <v>0.315</v>
      </c>
      <c r="I225" s="156"/>
      <c r="L225" s="152"/>
      <c r="M225" s="157"/>
      <c r="T225" s="158"/>
      <c r="AT225" s="153" t="s">
        <v>150</v>
      </c>
      <c r="AU225" s="153" t="s">
        <v>82</v>
      </c>
      <c r="AV225" s="13" t="s">
        <v>82</v>
      </c>
      <c r="AW225" s="13" t="s">
        <v>33</v>
      </c>
      <c r="AX225" s="13" t="s">
        <v>72</v>
      </c>
      <c r="AY225" s="153" t="s">
        <v>139</v>
      </c>
    </row>
    <row r="226" spans="2:65" s="13" customFormat="1" ht="11.25">
      <c r="B226" s="152"/>
      <c r="D226" s="146" t="s">
        <v>150</v>
      </c>
      <c r="E226" s="153" t="s">
        <v>19</v>
      </c>
      <c r="F226" s="154" t="s">
        <v>287</v>
      </c>
      <c r="H226" s="155">
        <v>-0.54</v>
      </c>
      <c r="I226" s="156"/>
      <c r="L226" s="152"/>
      <c r="M226" s="157"/>
      <c r="T226" s="158"/>
      <c r="AT226" s="153" t="s">
        <v>150</v>
      </c>
      <c r="AU226" s="153" t="s">
        <v>82</v>
      </c>
      <c r="AV226" s="13" t="s">
        <v>82</v>
      </c>
      <c r="AW226" s="13" t="s">
        <v>33</v>
      </c>
      <c r="AX226" s="13" t="s">
        <v>72</v>
      </c>
      <c r="AY226" s="153" t="s">
        <v>139</v>
      </c>
    </row>
    <row r="227" spans="2:65" s="13" customFormat="1" ht="11.25">
      <c r="B227" s="152"/>
      <c r="D227" s="146" t="s">
        <v>150</v>
      </c>
      <c r="E227" s="153" t="s">
        <v>19</v>
      </c>
      <c r="F227" s="154" t="s">
        <v>288</v>
      </c>
      <c r="H227" s="155">
        <v>-1.379</v>
      </c>
      <c r="I227" s="156"/>
      <c r="L227" s="152"/>
      <c r="M227" s="157"/>
      <c r="T227" s="158"/>
      <c r="AT227" s="153" t="s">
        <v>150</v>
      </c>
      <c r="AU227" s="153" t="s">
        <v>82</v>
      </c>
      <c r="AV227" s="13" t="s">
        <v>82</v>
      </c>
      <c r="AW227" s="13" t="s">
        <v>33</v>
      </c>
      <c r="AX227" s="13" t="s">
        <v>72</v>
      </c>
      <c r="AY227" s="153" t="s">
        <v>139</v>
      </c>
    </row>
    <row r="228" spans="2:65" s="15" customFormat="1" ht="11.25">
      <c r="B228" s="167"/>
      <c r="D228" s="146" t="s">
        <v>150</v>
      </c>
      <c r="E228" s="168" t="s">
        <v>19</v>
      </c>
      <c r="F228" s="169" t="s">
        <v>224</v>
      </c>
      <c r="H228" s="170">
        <v>29.548000000000002</v>
      </c>
      <c r="I228" s="171"/>
      <c r="L228" s="167"/>
      <c r="M228" s="172"/>
      <c r="T228" s="173"/>
      <c r="AT228" s="168" t="s">
        <v>150</v>
      </c>
      <c r="AU228" s="168" t="s">
        <v>82</v>
      </c>
      <c r="AV228" s="15" t="s">
        <v>160</v>
      </c>
      <c r="AW228" s="15" t="s">
        <v>33</v>
      </c>
      <c r="AX228" s="15" t="s">
        <v>72</v>
      </c>
      <c r="AY228" s="168" t="s">
        <v>139</v>
      </c>
    </row>
    <row r="229" spans="2:65" s="14" customFormat="1" ht="11.25">
      <c r="B229" s="159"/>
      <c r="D229" s="146" t="s">
        <v>150</v>
      </c>
      <c r="E229" s="160" t="s">
        <v>19</v>
      </c>
      <c r="F229" s="161" t="s">
        <v>154</v>
      </c>
      <c r="H229" s="162">
        <v>231.01000000000005</v>
      </c>
      <c r="I229" s="163"/>
      <c r="L229" s="159"/>
      <c r="M229" s="164"/>
      <c r="T229" s="165"/>
      <c r="AT229" s="160" t="s">
        <v>150</v>
      </c>
      <c r="AU229" s="160" t="s">
        <v>82</v>
      </c>
      <c r="AV229" s="14" t="s">
        <v>146</v>
      </c>
      <c r="AW229" s="14" t="s">
        <v>33</v>
      </c>
      <c r="AX229" s="14" t="s">
        <v>80</v>
      </c>
      <c r="AY229" s="160" t="s">
        <v>139</v>
      </c>
    </row>
    <row r="230" spans="2:65" s="1" customFormat="1" ht="24.2" customHeight="1">
      <c r="B230" s="33"/>
      <c r="C230" s="128" t="s">
        <v>290</v>
      </c>
      <c r="D230" s="128" t="s">
        <v>141</v>
      </c>
      <c r="E230" s="129" t="s">
        <v>291</v>
      </c>
      <c r="F230" s="130" t="s">
        <v>292</v>
      </c>
      <c r="G230" s="131" t="s">
        <v>197</v>
      </c>
      <c r="H230" s="132">
        <v>93.447999999999993</v>
      </c>
      <c r="I230" s="133"/>
      <c r="J230" s="134">
        <f>ROUND(I230*H230,2)</f>
        <v>0</v>
      </c>
      <c r="K230" s="130" t="s">
        <v>145</v>
      </c>
      <c r="L230" s="33"/>
      <c r="M230" s="135" t="s">
        <v>19</v>
      </c>
      <c r="N230" s="136" t="s">
        <v>43</v>
      </c>
      <c r="P230" s="137">
        <f>O230*H230</f>
        <v>0</v>
      </c>
      <c r="Q230" s="137">
        <v>1.54E-2</v>
      </c>
      <c r="R230" s="137">
        <f>Q230*H230</f>
        <v>1.4390992</v>
      </c>
      <c r="S230" s="137">
        <v>0</v>
      </c>
      <c r="T230" s="138">
        <f>S230*H230</f>
        <v>0</v>
      </c>
      <c r="AR230" s="139" t="s">
        <v>146</v>
      </c>
      <c r="AT230" s="139" t="s">
        <v>141</v>
      </c>
      <c r="AU230" s="139" t="s">
        <v>82</v>
      </c>
      <c r="AY230" s="18" t="s">
        <v>139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8" t="s">
        <v>80</v>
      </c>
      <c r="BK230" s="140">
        <f>ROUND(I230*H230,2)</f>
        <v>0</v>
      </c>
      <c r="BL230" s="18" t="s">
        <v>146</v>
      </c>
      <c r="BM230" s="139" t="s">
        <v>293</v>
      </c>
    </row>
    <row r="231" spans="2:65" s="1" customFormat="1" ht="11.25">
      <c r="B231" s="33"/>
      <c r="D231" s="141" t="s">
        <v>148</v>
      </c>
      <c r="F231" s="142" t="s">
        <v>294</v>
      </c>
      <c r="I231" s="143"/>
      <c r="L231" s="33"/>
      <c r="M231" s="144"/>
      <c r="T231" s="54"/>
      <c r="AT231" s="18" t="s">
        <v>148</v>
      </c>
      <c r="AU231" s="18" t="s">
        <v>82</v>
      </c>
    </row>
    <row r="232" spans="2:65" s="12" customFormat="1" ht="11.25">
      <c r="B232" s="145"/>
      <c r="D232" s="146" t="s">
        <v>150</v>
      </c>
      <c r="E232" s="147" t="s">
        <v>19</v>
      </c>
      <c r="F232" s="148" t="s">
        <v>295</v>
      </c>
      <c r="H232" s="147" t="s">
        <v>19</v>
      </c>
      <c r="I232" s="149"/>
      <c r="L232" s="145"/>
      <c r="M232" s="150"/>
      <c r="T232" s="151"/>
      <c r="AT232" s="147" t="s">
        <v>150</v>
      </c>
      <c r="AU232" s="147" t="s">
        <v>82</v>
      </c>
      <c r="AV232" s="12" t="s">
        <v>80</v>
      </c>
      <c r="AW232" s="12" t="s">
        <v>33</v>
      </c>
      <c r="AX232" s="12" t="s">
        <v>72</v>
      </c>
      <c r="AY232" s="147" t="s">
        <v>139</v>
      </c>
    </row>
    <row r="233" spans="2:65" s="13" customFormat="1" ht="11.25">
      <c r="B233" s="152"/>
      <c r="D233" s="146" t="s">
        <v>150</v>
      </c>
      <c r="E233" s="153" t="s">
        <v>19</v>
      </c>
      <c r="F233" s="154" t="s">
        <v>296</v>
      </c>
      <c r="H233" s="155">
        <v>93.447999999999993</v>
      </c>
      <c r="I233" s="156"/>
      <c r="L233" s="152"/>
      <c r="M233" s="157"/>
      <c r="T233" s="158"/>
      <c r="AT233" s="153" t="s">
        <v>150</v>
      </c>
      <c r="AU233" s="153" t="s">
        <v>82</v>
      </c>
      <c r="AV233" s="13" t="s">
        <v>82</v>
      </c>
      <c r="AW233" s="13" t="s">
        <v>33</v>
      </c>
      <c r="AX233" s="13" t="s">
        <v>72</v>
      </c>
      <c r="AY233" s="153" t="s">
        <v>139</v>
      </c>
    </row>
    <row r="234" spans="2:65" s="14" customFormat="1" ht="11.25">
      <c r="B234" s="159"/>
      <c r="D234" s="146" t="s">
        <v>150</v>
      </c>
      <c r="E234" s="160" t="s">
        <v>19</v>
      </c>
      <c r="F234" s="161" t="s">
        <v>154</v>
      </c>
      <c r="H234" s="162">
        <v>93.447999999999993</v>
      </c>
      <c r="I234" s="163"/>
      <c r="L234" s="159"/>
      <c r="M234" s="164"/>
      <c r="T234" s="165"/>
      <c r="AT234" s="160" t="s">
        <v>150</v>
      </c>
      <c r="AU234" s="160" t="s">
        <v>82</v>
      </c>
      <c r="AV234" s="14" t="s">
        <v>146</v>
      </c>
      <c r="AW234" s="14" t="s">
        <v>33</v>
      </c>
      <c r="AX234" s="14" t="s">
        <v>80</v>
      </c>
      <c r="AY234" s="160" t="s">
        <v>139</v>
      </c>
    </row>
    <row r="235" spans="2:65" s="1" customFormat="1" ht="24.2" customHeight="1">
      <c r="B235" s="33"/>
      <c r="C235" s="128" t="s">
        <v>297</v>
      </c>
      <c r="D235" s="128" t="s">
        <v>141</v>
      </c>
      <c r="E235" s="129" t="s">
        <v>298</v>
      </c>
      <c r="F235" s="130" t="s">
        <v>299</v>
      </c>
      <c r="G235" s="131" t="s">
        <v>197</v>
      </c>
      <c r="H235" s="132">
        <v>137.56200000000001</v>
      </c>
      <c r="I235" s="133"/>
      <c r="J235" s="134">
        <f>ROUND(I235*H235,2)</f>
        <v>0</v>
      </c>
      <c r="K235" s="130" t="s">
        <v>145</v>
      </c>
      <c r="L235" s="33"/>
      <c r="M235" s="135" t="s">
        <v>19</v>
      </c>
      <c r="N235" s="136" t="s">
        <v>43</v>
      </c>
      <c r="P235" s="137">
        <f>O235*H235</f>
        <v>0</v>
      </c>
      <c r="Q235" s="137">
        <v>1.8380000000000001E-2</v>
      </c>
      <c r="R235" s="137">
        <f>Q235*H235</f>
        <v>2.5283895600000004</v>
      </c>
      <c r="S235" s="137">
        <v>0</v>
      </c>
      <c r="T235" s="138">
        <f>S235*H235</f>
        <v>0</v>
      </c>
      <c r="AR235" s="139" t="s">
        <v>146</v>
      </c>
      <c r="AT235" s="139" t="s">
        <v>141</v>
      </c>
      <c r="AU235" s="139" t="s">
        <v>82</v>
      </c>
      <c r="AY235" s="18" t="s">
        <v>139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8" t="s">
        <v>80</v>
      </c>
      <c r="BK235" s="140">
        <f>ROUND(I235*H235,2)</f>
        <v>0</v>
      </c>
      <c r="BL235" s="18" t="s">
        <v>146</v>
      </c>
      <c r="BM235" s="139" t="s">
        <v>300</v>
      </c>
    </row>
    <row r="236" spans="2:65" s="1" customFormat="1" ht="11.25">
      <c r="B236" s="33"/>
      <c r="D236" s="141" t="s">
        <v>148</v>
      </c>
      <c r="F236" s="142" t="s">
        <v>301</v>
      </c>
      <c r="I236" s="143"/>
      <c r="L236" s="33"/>
      <c r="M236" s="144"/>
      <c r="T236" s="54"/>
      <c r="AT236" s="18" t="s">
        <v>148</v>
      </c>
      <c r="AU236" s="18" t="s">
        <v>82</v>
      </c>
    </row>
    <row r="237" spans="2:65" s="13" customFormat="1" ht="11.25">
      <c r="B237" s="152"/>
      <c r="D237" s="146" t="s">
        <v>150</v>
      </c>
      <c r="E237" s="153" t="s">
        <v>19</v>
      </c>
      <c r="F237" s="154" t="s">
        <v>302</v>
      </c>
      <c r="H237" s="155">
        <v>231.01</v>
      </c>
      <c r="I237" s="156"/>
      <c r="L237" s="152"/>
      <c r="M237" s="157"/>
      <c r="T237" s="158"/>
      <c r="AT237" s="153" t="s">
        <v>150</v>
      </c>
      <c r="AU237" s="153" t="s">
        <v>82</v>
      </c>
      <c r="AV237" s="13" t="s">
        <v>82</v>
      </c>
      <c r="AW237" s="13" t="s">
        <v>33</v>
      </c>
      <c r="AX237" s="13" t="s">
        <v>72</v>
      </c>
      <c r="AY237" s="153" t="s">
        <v>139</v>
      </c>
    </row>
    <row r="238" spans="2:65" s="13" customFormat="1" ht="11.25">
      <c r="B238" s="152"/>
      <c r="D238" s="146" t="s">
        <v>150</v>
      </c>
      <c r="E238" s="153" t="s">
        <v>19</v>
      </c>
      <c r="F238" s="154" t="s">
        <v>303</v>
      </c>
      <c r="H238" s="155">
        <v>-93.447999999999993</v>
      </c>
      <c r="I238" s="156"/>
      <c r="L238" s="152"/>
      <c r="M238" s="157"/>
      <c r="T238" s="158"/>
      <c r="AT238" s="153" t="s">
        <v>150</v>
      </c>
      <c r="AU238" s="153" t="s">
        <v>82</v>
      </c>
      <c r="AV238" s="13" t="s">
        <v>82</v>
      </c>
      <c r="AW238" s="13" t="s">
        <v>33</v>
      </c>
      <c r="AX238" s="13" t="s">
        <v>72</v>
      </c>
      <c r="AY238" s="153" t="s">
        <v>139</v>
      </c>
    </row>
    <row r="239" spans="2:65" s="14" customFormat="1" ht="11.25">
      <c r="B239" s="159"/>
      <c r="D239" s="146" t="s">
        <v>150</v>
      </c>
      <c r="E239" s="160" t="s">
        <v>19</v>
      </c>
      <c r="F239" s="161" t="s">
        <v>154</v>
      </c>
      <c r="H239" s="162">
        <v>137.56200000000001</v>
      </c>
      <c r="I239" s="163"/>
      <c r="L239" s="159"/>
      <c r="M239" s="164"/>
      <c r="T239" s="165"/>
      <c r="AT239" s="160" t="s">
        <v>150</v>
      </c>
      <c r="AU239" s="160" t="s">
        <v>82</v>
      </c>
      <c r="AV239" s="14" t="s">
        <v>146</v>
      </c>
      <c r="AW239" s="14" t="s">
        <v>33</v>
      </c>
      <c r="AX239" s="14" t="s">
        <v>80</v>
      </c>
      <c r="AY239" s="160" t="s">
        <v>139</v>
      </c>
    </row>
    <row r="240" spans="2:65" s="1" customFormat="1" ht="24.2" customHeight="1">
      <c r="B240" s="33"/>
      <c r="C240" s="128" t="s">
        <v>7</v>
      </c>
      <c r="D240" s="128" t="s">
        <v>141</v>
      </c>
      <c r="E240" s="129" t="s">
        <v>304</v>
      </c>
      <c r="F240" s="130" t="s">
        <v>305</v>
      </c>
      <c r="G240" s="131" t="s">
        <v>197</v>
      </c>
      <c r="H240" s="132">
        <v>3.64</v>
      </c>
      <c r="I240" s="133"/>
      <c r="J240" s="134">
        <f>ROUND(I240*H240,2)</f>
        <v>0</v>
      </c>
      <c r="K240" s="130" t="s">
        <v>145</v>
      </c>
      <c r="L240" s="33"/>
      <c r="M240" s="135" t="s">
        <v>19</v>
      </c>
      <c r="N240" s="136" t="s">
        <v>43</v>
      </c>
      <c r="P240" s="137">
        <f>O240*H240</f>
        <v>0</v>
      </c>
      <c r="Q240" s="137">
        <v>8.52E-4</v>
      </c>
      <c r="R240" s="137">
        <f>Q240*H240</f>
        <v>3.1012800000000001E-3</v>
      </c>
      <c r="S240" s="137">
        <v>0</v>
      </c>
      <c r="T240" s="138">
        <f>S240*H240</f>
        <v>0</v>
      </c>
      <c r="AR240" s="139" t="s">
        <v>146</v>
      </c>
      <c r="AT240" s="139" t="s">
        <v>141</v>
      </c>
      <c r="AU240" s="139" t="s">
        <v>82</v>
      </c>
      <c r="AY240" s="18" t="s">
        <v>139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8" t="s">
        <v>80</v>
      </c>
      <c r="BK240" s="140">
        <f>ROUND(I240*H240,2)</f>
        <v>0</v>
      </c>
      <c r="BL240" s="18" t="s">
        <v>146</v>
      </c>
      <c r="BM240" s="139" t="s">
        <v>306</v>
      </c>
    </row>
    <row r="241" spans="2:65" s="1" customFormat="1" ht="11.25">
      <c r="B241" s="33"/>
      <c r="D241" s="141" t="s">
        <v>148</v>
      </c>
      <c r="F241" s="142" t="s">
        <v>307</v>
      </c>
      <c r="I241" s="143"/>
      <c r="L241" s="33"/>
      <c r="M241" s="144"/>
      <c r="T241" s="54"/>
      <c r="AT241" s="18" t="s">
        <v>148</v>
      </c>
      <c r="AU241" s="18" t="s">
        <v>82</v>
      </c>
    </row>
    <row r="242" spans="2:65" s="12" customFormat="1" ht="11.25">
      <c r="B242" s="145"/>
      <c r="D242" s="146" t="s">
        <v>150</v>
      </c>
      <c r="E242" s="147" t="s">
        <v>19</v>
      </c>
      <c r="F242" s="148" t="s">
        <v>233</v>
      </c>
      <c r="H242" s="147" t="s">
        <v>19</v>
      </c>
      <c r="I242" s="149"/>
      <c r="L242" s="145"/>
      <c r="M242" s="150"/>
      <c r="T242" s="151"/>
      <c r="AT242" s="147" t="s">
        <v>150</v>
      </c>
      <c r="AU242" s="147" t="s">
        <v>82</v>
      </c>
      <c r="AV242" s="12" t="s">
        <v>80</v>
      </c>
      <c r="AW242" s="12" t="s">
        <v>33</v>
      </c>
      <c r="AX242" s="12" t="s">
        <v>72</v>
      </c>
      <c r="AY242" s="147" t="s">
        <v>139</v>
      </c>
    </row>
    <row r="243" spans="2:65" s="12" customFormat="1" ht="11.25">
      <c r="B243" s="145"/>
      <c r="D243" s="146" t="s">
        <v>150</v>
      </c>
      <c r="E243" s="147" t="s">
        <v>19</v>
      </c>
      <c r="F243" s="148" t="s">
        <v>308</v>
      </c>
      <c r="H243" s="147" t="s">
        <v>19</v>
      </c>
      <c r="I243" s="149"/>
      <c r="L243" s="145"/>
      <c r="M243" s="150"/>
      <c r="T243" s="151"/>
      <c r="AT243" s="147" t="s">
        <v>150</v>
      </c>
      <c r="AU243" s="147" t="s">
        <v>82</v>
      </c>
      <c r="AV243" s="12" t="s">
        <v>80</v>
      </c>
      <c r="AW243" s="12" t="s">
        <v>33</v>
      </c>
      <c r="AX243" s="12" t="s">
        <v>72</v>
      </c>
      <c r="AY243" s="147" t="s">
        <v>139</v>
      </c>
    </row>
    <row r="244" spans="2:65" s="13" customFormat="1" ht="11.25">
      <c r="B244" s="152"/>
      <c r="D244" s="146" t="s">
        <v>150</v>
      </c>
      <c r="E244" s="153" t="s">
        <v>19</v>
      </c>
      <c r="F244" s="154" t="s">
        <v>309</v>
      </c>
      <c r="H244" s="155">
        <v>3.64</v>
      </c>
      <c r="I244" s="156"/>
      <c r="L244" s="152"/>
      <c r="M244" s="157"/>
      <c r="T244" s="158"/>
      <c r="AT244" s="153" t="s">
        <v>150</v>
      </c>
      <c r="AU244" s="153" t="s">
        <v>82</v>
      </c>
      <c r="AV244" s="13" t="s">
        <v>82</v>
      </c>
      <c r="AW244" s="13" t="s">
        <v>33</v>
      </c>
      <c r="AX244" s="13" t="s">
        <v>72</v>
      </c>
      <c r="AY244" s="153" t="s">
        <v>139</v>
      </c>
    </row>
    <row r="245" spans="2:65" s="14" customFormat="1" ht="11.25">
      <c r="B245" s="159"/>
      <c r="D245" s="146" t="s">
        <v>150</v>
      </c>
      <c r="E245" s="160" t="s">
        <v>19</v>
      </c>
      <c r="F245" s="161" t="s">
        <v>154</v>
      </c>
      <c r="H245" s="162">
        <v>3.64</v>
      </c>
      <c r="I245" s="163"/>
      <c r="L245" s="159"/>
      <c r="M245" s="164"/>
      <c r="T245" s="165"/>
      <c r="AT245" s="160" t="s">
        <v>150</v>
      </c>
      <c r="AU245" s="160" t="s">
        <v>82</v>
      </c>
      <c r="AV245" s="14" t="s">
        <v>146</v>
      </c>
      <c r="AW245" s="14" t="s">
        <v>33</v>
      </c>
      <c r="AX245" s="14" t="s">
        <v>80</v>
      </c>
      <c r="AY245" s="160" t="s">
        <v>139</v>
      </c>
    </row>
    <row r="246" spans="2:65" s="1" customFormat="1" ht="16.5" customHeight="1">
      <c r="B246" s="33"/>
      <c r="C246" s="128" t="s">
        <v>310</v>
      </c>
      <c r="D246" s="128" t="s">
        <v>141</v>
      </c>
      <c r="E246" s="129" t="s">
        <v>311</v>
      </c>
      <c r="F246" s="130" t="s">
        <v>312</v>
      </c>
      <c r="G246" s="131" t="s">
        <v>313</v>
      </c>
      <c r="H246" s="132">
        <v>12</v>
      </c>
      <c r="I246" s="133"/>
      <c r="J246" s="134">
        <f>ROUND(I246*H246,2)</f>
        <v>0</v>
      </c>
      <c r="K246" s="130" t="s">
        <v>145</v>
      </c>
      <c r="L246" s="33"/>
      <c r="M246" s="135" t="s">
        <v>19</v>
      </c>
      <c r="N246" s="136" t="s">
        <v>43</v>
      </c>
      <c r="P246" s="137">
        <f>O246*H246</f>
        <v>0</v>
      </c>
      <c r="Q246" s="137">
        <v>1.5E-3</v>
      </c>
      <c r="R246" s="137">
        <f>Q246*H246</f>
        <v>1.8000000000000002E-2</v>
      </c>
      <c r="S246" s="137">
        <v>0</v>
      </c>
      <c r="T246" s="138">
        <f>S246*H246</f>
        <v>0</v>
      </c>
      <c r="AR246" s="139" t="s">
        <v>146</v>
      </c>
      <c r="AT246" s="139" t="s">
        <v>141</v>
      </c>
      <c r="AU246" s="139" t="s">
        <v>82</v>
      </c>
      <c r="AY246" s="18" t="s">
        <v>139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8" t="s">
        <v>80</v>
      </c>
      <c r="BK246" s="140">
        <f>ROUND(I246*H246,2)</f>
        <v>0</v>
      </c>
      <c r="BL246" s="18" t="s">
        <v>146</v>
      </c>
      <c r="BM246" s="139" t="s">
        <v>314</v>
      </c>
    </row>
    <row r="247" spans="2:65" s="1" customFormat="1" ht="11.25">
      <c r="B247" s="33"/>
      <c r="D247" s="141" t="s">
        <v>148</v>
      </c>
      <c r="F247" s="142" t="s">
        <v>315</v>
      </c>
      <c r="I247" s="143"/>
      <c r="L247" s="33"/>
      <c r="M247" s="144"/>
      <c r="T247" s="54"/>
      <c r="AT247" s="18" t="s">
        <v>148</v>
      </c>
      <c r="AU247" s="18" t="s">
        <v>82</v>
      </c>
    </row>
    <row r="248" spans="2:65" s="12" customFormat="1" ht="11.25">
      <c r="B248" s="145"/>
      <c r="D248" s="146" t="s">
        <v>150</v>
      </c>
      <c r="E248" s="147" t="s">
        <v>19</v>
      </c>
      <c r="F248" s="148" t="s">
        <v>316</v>
      </c>
      <c r="H248" s="147" t="s">
        <v>19</v>
      </c>
      <c r="I248" s="149"/>
      <c r="L248" s="145"/>
      <c r="M248" s="150"/>
      <c r="T248" s="151"/>
      <c r="AT248" s="147" t="s">
        <v>150</v>
      </c>
      <c r="AU248" s="147" t="s">
        <v>82</v>
      </c>
      <c r="AV248" s="12" t="s">
        <v>80</v>
      </c>
      <c r="AW248" s="12" t="s">
        <v>33</v>
      </c>
      <c r="AX248" s="12" t="s">
        <v>72</v>
      </c>
      <c r="AY248" s="147" t="s">
        <v>139</v>
      </c>
    </row>
    <row r="249" spans="2:65" s="13" customFormat="1" ht="11.25">
      <c r="B249" s="152"/>
      <c r="D249" s="146" t="s">
        <v>150</v>
      </c>
      <c r="E249" s="153" t="s">
        <v>19</v>
      </c>
      <c r="F249" s="154" t="s">
        <v>317</v>
      </c>
      <c r="H249" s="155">
        <v>12</v>
      </c>
      <c r="I249" s="156"/>
      <c r="L249" s="152"/>
      <c r="M249" s="157"/>
      <c r="T249" s="158"/>
      <c r="AT249" s="153" t="s">
        <v>150</v>
      </c>
      <c r="AU249" s="153" t="s">
        <v>82</v>
      </c>
      <c r="AV249" s="13" t="s">
        <v>82</v>
      </c>
      <c r="AW249" s="13" t="s">
        <v>33</v>
      </c>
      <c r="AX249" s="13" t="s">
        <v>72</v>
      </c>
      <c r="AY249" s="153" t="s">
        <v>139</v>
      </c>
    </row>
    <row r="250" spans="2:65" s="14" customFormat="1" ht="11.25">
      <c r="B250" s="159"/>
      <c r="D250" s="146" t="s">
        <v>150</v>
      </c>
      <c r="E250" s="160" t="s">
        <v>19</v>
      </c>
      <c r="F250" s="161" t="s">
        <v>154</v>
      </c>
      <c r="H250" s="162">
        <v>12</v>
      </c>
      <c r="I250" s="163"/>
      <c r="L250" s="159"/>
      <c r="M250" s="164"/>
      <c r="T250" s="165"/>
      <c r="AT250" s="160" t="s">
        <v>150</v>
      </c>
      <c r="AU250" s="160" t="s">
        <v>82</v>
      </c>
      <c r="AV250" s="14" t="s">
        <v>146</v>
      </c>
      <c r="AW250" s="14" t="s">
        <v>33</v>
      </c>
      <c r="AX250" s="14" t="s">
        <v>80</v>
      </c>
      <c r="AY250" s="160" t="s">
        <v>139</v>
      </c>
    </row>
    <row r="251" spans="2:65" s="1" customFormat="1" ht="24.2" customHeight="1">
      <c r="B251" s="33"/>
      <c r="C251" s="128" t="s">
        <v>318</v>
      </c>
      <c r="D251" s="128" t="s">
        <v>141</v>
      </c>
      <c r="E251" s="129" t="s">
        <v>319</v>
      </c>
      <c r="F251" s="130" t="s">
        <v>320</v>
      </c>
      <c r="G251" s="131" t="s">
        <v>197</v>
      </c>
      <c r="H251" s="132">
        <v>1.26</v>
      </c>
      <c r="I251" s="133"/>
      <c r="J251" s="134">
        <f>ROUND(I251*H251,2)</f>
        <v>0</v>
      </c>
      <c r="K251" s="130" t="s">
        <v>145</v>
      </c>
      <c r="L251" s="33"/>
      <c r="M251" s="135" t="s">
        <v>19</v>
      </c>
      <c r="N251" s="136" t="s">
        <v>43</v>
      </c>
      <c r="P251" s="137">
        <f>O251*H251</f>
        <v>0</v>
      </c>
      <c r="Q251" s="137">
        <v>4.3839999999999999E-3</v>
      </c>
      <c r="R251" s="137">
        <f>Q251*H251</f>
        <v>5.5238399999999995E-3</v>
      </c>
      <c r="S251" s="137">
        <v>0</v>
      </c>
      <c r="T251" s="138">
        <f>S251*H251</f>
        <v>0</v>
      </c>
      <c r="AR251" s="139" t="s">
        <v>146</v>
      </c>
      <c r="AT251" s="139" t="s">
        <v>141</v>
      </c>
      <c r="AU251" s="139" t="s">
        <v>82</v>
      </c>
      <c r="AY251" s="18" t="s">
        <v>139</v>
      </c>
      <c r="BE251" s="140">
        <f>IF(N251="základní",J251,0)</f>
        <v>0</v>
      </c>
      <c r="BF251" s="140">
        <f>IF(N251="snížená",J251,0)</f>
        <v>0</v>
      </c>
      <c r="BG251" s="140">
        <f>IF(N251="zákl. přenesená",J251,0)</f>
        <v>0</v>
      </c>
      <c r="BH251" s="140">
        <f>IF(N251="sníž. přenesená",J251,0)</f>
        <v>0</v>
      </c>
      <c r="BI251" s="140">
        <f>IF(N251="nulová",J251,0)</f>
        <v>0</v>
      </c>
      <c r="BJ251" s="18" t="s">
        <v>80</v>
      </c>
      <c r="BK251" s="140">
        <f>ROUND(I251*H251,2)</f>
        <v>0</v>
      </c>
      <c r="BL251" s="18" t="s">
        <v>146</v>
      </c>
      <c r="BM251" s="139" t="s">
        <v>321</v>
      </c>
    </row>
    <row r="252" spans="2:65" s="1" customFormat="1" ht="11.25">
      <c r="B252" s="33"/>
      <c r="D252" s="141" t="s">
        <v>148</v>
      </c>
      <c r="F252" s="142" t="s">
        <v>322</v>
      </c>
      <c r="I252" s="143"/>
      <c r="L252" s="33"/>
      <c r="M252" s="144"/>
      <c r="T252" s="54"/>
      <c r="AT252" s="18" t="s">
        <v>148</v>
      </c>
      <c r="AU252" s="18" t="s">
        <v>82</v>
      </c>
    </row>
    <row r="253" spans="2:65" s="12" customFormat="1" ht="11.25">
      <c r="B253" s="145"/>
      <c r="D253" s="146" t="s">
        <v>150</v>
      </c>
      <c r="E253" s="147" t="s">
        <v>19</v>
      </c>
      <c r="F253" s="148" t="s">
        <v>323</v>
      </c>
      <c r="H253" s="147" t="s">
        <v>19</v>
      </c>
      <c r="I253" s="149"/>
      <c r="L253" s="145"/>
      <c r="M253" s="150"/>
      <c r="T253" s="151"/>
      <c r="AT253" s="147" t="s">
        <v>150</v>
      </c>
      <c r="AU253" s="147" t="s">
        <v>82</v>
      </c>
      <c r="AV253" s="12" t="s">
        <v>80</v>
      </c>
      <c r="AW253" s="12" t="s">
        <v>33</v>
      </c>
      <c r="AX253" s="12" t="s">
        <v>72</v>
      </c>
      <c r="AY253" s="147" t="s">
        <v>139</v>
      </c>
    </row>
    <row r="254" spans="2:65" s="12" customFormat="1" ht="11.25">
      <c r="B254" s="145"/>
      <c r="D254" s="146" t="s">
        <v>150</v>
      </c>
      <c r="E254" s="147" t="s">
        <v>19</v>
      </c>
      <c r="F254" s="148" t="s">
        <v>324</v>
      </c>
      <c r="H254" s="147" t="s">
        <v>19</v>
      </c>
      <c r="I254" s="149"/>
      <c r="L254" s="145"/>
      <c r="M254" s="150"/>
      <c r="T254" s="151"/>
      <c r="AT254" s="147" t="s">
        <v>150</v>
      </c>
      <c r="AU254" s="147" t="s">
        <v>82</v>
      </c>
      <c r="AV254" s="12" t="s">
        <v>80</v>
      </c>
      <c r="AW254" s="12" t="s">
        <v>33</v>
      </c>
      <c r="AX254" s="12" t="s">
        <v>72</v>
      </c>
      <c r="AY254" s="147" t="s">
        <v>139</v>
      </c>
    </row>
    <row r="255" spans="2:65" s="13" customFormat="1" ht="11.25">
      <c r="B255" s="152"/>
      <c r="D255" s="146" t="s">
        <v>150</v>
      </c>
      <c r="E255" s="153" t="s">
        <v>19</v>
      </c>
      <c r="F255" s="154" t="s">
        <v>325</v>
      </c>
      <c r="H255" s="155">
        <v>1.26</v>
      </c>
      <c r="I255" s="156"/>
      <c r="L255" s="152"/>
      <c r="M255" s="157"/>
      <c r="T255" s="158"/>
      <c r="AT255" s="153" t="s">
        <v>150</v>
      </c>
      <c r="AU255" s="153" t="s">
        <v>82</v>
      </c>
      <c r="AV255" s="13" t="s">
        <v>82</v>
      </c>
      <c r="AW255" s="13" t="s">
        <v>33</v>
      </c>
      <c r="AX255" s="13" t="s">
        <v>72</v>
      </c>
      <c r="AY255" s="153" t="s">
        <v>139</v>
      </c>
    </row>
    <row r="256" spans="2:65" s="14" customFormat="1" ht="11.25">
      <c r="B256" s="159"/>
      <c r="D256" s="146" t="s">
        <v>150</v>
      </c>
      <c r="E256" s="160" t="s">
        <v>19</v>
      </c>
      <c r="F256" s="161" t="s">
        <v>154</v>
      </c>
      <c r="H256" s="162">
        <v>1.26</v>
      </c>
      <c r="I256" s="163"/>
      <c r="L256" s="159"/>
      <c r="M256" s="164"/>
      <c r="T256" s="165"/>
      <c r="AT256" s="160" t="s">
        <v>150</v>
      </c>
      <c r="AU256" s="160" t="s">
        <v>82</v>
      </c>
      <c r="AV256" s="14" t="s">
        <v>146</v>
      </c>
      <c r="AW256" s="14" t="s">
        <v>33</v>
      </c>
      <c r="AX256" s="14" t="s">
        <v>80</v>
      </c>
      <c r="AY256" s="160" t="s">
        <v>139</v>
      </c>
    </row>
    <row r="257" spans="2:65" s="1" customFormat="1" ht="24.2" customHeight="1">
      <c r="B257" s="33"/>
      <c r="C257" s="128" t="s">
        <v>326</v>
      </c>
      <c r="D257" s="128" t="s">
        <v>141</v>
      </c>
      <c r="E257" s="129" t="s">
        <v>327</v>
      </c>
      <c r="F257" s="130" t="s">
        <v>328</v>
      </c>
      <c r="G257" s="131" t="s">
        <v>313</v>
      </c>
      <c r="H257" s="132">
        <v>15.4</v>
      </c>
      <c r="I257" s="133"/>
      <c r="J257" s="134">
        <f>ROUND(I257*H257,2)</f>
        <v>0</v>
      </c>
      <c r="K257" s="130" t="s">
        <v>145</v>
      </c>
      <c r="L257" s="33"/>
      <c r="M257" s="135" t="s">
        <v>19</v>
      </c>
      <c r="N257" s="136" t="s">
        <v>43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146</v>
      </c>
      <c r="AT257" s="139" t="s">
        <v>141</v>
      </c>
      <c r="AU257" s="139" t="s">
        <v>82</v>
      </c>
      <c r="AY257" s="18" t="s">
        <v>139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8" t="s">
        <v>80</v>
      </c>
      <c r="BK257" s="140">
        <f>ROUND(I257*H257,2)</f>
        <v>0</v>
      </c>
      <c r="BL257" s="18" t="s">
        <v>146</v>
      </c>
      <c r="BM257" s="139" t="s">
        <v>329</v>
      </c>
    </row>
    <row r="258" spans="2:65" s="1" customFormat="1" ht="11.25">
      <c r="B258" s="33"/>
      <c r="D258" s="141" t="s">
        <v>148</v>
      </c>
      <c r="F258" s="142" t="s">
        <v>330</v>
      </c>
      <c r="I258" s="143"/>
      <c r="L258" s="33"/>
      <c r="M258" s="144"/>
      <c r="T258" s="54"/>
      <c r="AT258" s="18" t="s">
        <v>148</v>
      </c>
      <c r="AU258" s="18" t="s">
        <v>82</v>
      </c>
    </row>
    <row r="259" spans="2:65" s="1" customFormat="1" ht="16.5" customHeight="1">
      <c r="B259" s="33"/>
      <c r="C259" s="174" t="s">
        <v>331</v>
      </c>
      <c r="D259" s="174" t="s">
        <v>332</v>
      </c>
      <c r="E259" s="175" t="s">
        <v>333</v>
      </c>
      <c r="F259" s="176" t="s">
        <v>334</v>
      </c>
      <c r="G259" s="177" t="s">
        <v>313</v>
      </c>
      <c r="H259" s="178">
        <v>8.82</v>
      </c>
      <c r="I259" s="179"/>
      <c r="J259" s="180">
        <f>ROUND(I259*H259,2)</f>
        <v>0</v>
      </c>
      <c r="K259" s="176" t="s">
        <v>145</v>
      </c>
      <c r="L259" s="181"/>
      <c r="M259" s="182" t="s">
        <v>19</v>
      </c>
      <c r="N259" s="183" t="s">
        <v>43</v>
      </c>
      <c r="P259" s="137">
        <f>O259*H259</f>
        <v>0</v>
      </c>
      <c r="Q259" s="137">
        <v>1E-4</v>
      </c>
      <c r="R259" s="137">
        <f>Q259*H259</f>
        <v>8.8200000000000008E-4</v>
      </c>
      <c r="S259" s="137">
        <v>0</v>
      </c>
      <c r="T259" s="138">
        <f>S259*H259</f>
        <v>0</v>
      </c>
      <c r="AR259" s="139" t="s">
        <v>189</v>
      </c>
      <c r="AT259" s="139" t="s">
        <v>332</v>
      </c>
      <c r="AU259" s="139" t="s">
        <v>82</v>
      </c>
      <c r="AY259" s="18" t="s">
        <v>139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8" t="s">
        <v>80</v>
      </c>
      <c r="BK259" s="140">
        <f>ROUND(I259*H259,2)</f>
        <v>0</v>
      </c>
      <c r="BL259" s="18" t="s">
        <v>146</v>
      </c>
      <c r="BM259" s="139" t="s">
        <v>335</v>
      </c>
    </row>
    <row r="260" spans="2:65" s="12" customFormat="1" ht="11.25">
      <c r="B260" s="145"/>
      <c r="D260" s="146" t="s">
        <v>150</v>
      </c>
      <c r="E260" s="147" t="s">
        <v>19</v>
      </c>
      <c r="F260" s="148" t="s">
        <v>336</v>
      </c>
      <c r="H260" s="147" t="s">
        <v>19</v>
      </c>
      <c r="I260" s="149"/>
      <c r="L260" s="145"/>
      <c r="M260" s="150"/>
      <c r="T260" s="151"/>
      <c r="AT260" s="147" t="s">
        <v>150</v>
      </c>
      <c r="AU260" s="147" t="s">
        <v>82</v>
      </c>
      <c r="AV260" s="12" t="s">
        <v>80</v>
      </c>
      <c r="AW260" s="12" t="s">
        <v>33</v>
      </c>
      <c r="AX260" s="12" t="s">
        <v>72</v>
      </c>
      <c r="AY260" s="147" t="s">
        <v>139</v>
      </c>
    </row>
    <row r="261" spans="2:65" s="13" customFormat="1" ht="11.25">
      <c r="B261" s="152"/>
      <c r="D261" s="146" t="s">
        <v>150</v>
      </c>
      <c r="E261" s="153" t="s">
        <v>19</v>
      </c>
      <c r="F261" s="154" t="s">
        <v>337</v>
      </c>
      <c r="H261" s="155">
        <v>8.4</v>
      </c>
      <c r="I261" s="156"/>
      <c r="L261" s="152"/>
      <c r="M261" s="157"/>
      <c r="T261" s="158"/>
      <c r="AT261" s="153" t="s">
        <v>150</v>
      </c>
      <c r="AU261" s="153" t="s">
        <v>82</v>
      </c>
      <c r="AV261" s="13" t="s">
        <v>82</v>
      </c>
      <c r="AW261" s="13" t="s">
        <v>33</v>
      </c>
      <c r="AX261" s="13" t="s">
        <v>72</v>
      </c>
      <c r="AY261" s="153" t="s">
        <v>139</v>
      </c>
    </row>
    <row r="262" spans="2:65" s="14" customFormat="1" ht="11.25">
      <c r="B262" s="159"/>
      <c r="D262" s="146" t="s">
        <v>150</v>
      </c>
      <c r="E262" s="160" t="s">
        <v>19</v>
      </c>
      <c r="F262" s="161" t="s">
        <v>154</v>
      </c>
      <c r="H262" s="162">
        <v>8.4</v>
      </c>
      <c r="I262" s="163"/>
      <c r="L262" s="159"/>
      <c r="M262" s="164"/>
      <c r="T262" s="165"/>
      <c r="AT262" s="160" t="s">
        <v>150</v>
      </c>
      <c r="AU262" s="160" t="s">
        <v>82</v>
      </c>
      <c r="AV262" s="14" t="s">
        <v>146</v>
      </c>
      <c r="AW262" s="14" t="s">
        <v>33</v>
      </c>
      <c r="AX262" s="14" t="s">
        <v>80</v>
      </c>
      <c r="AY262" s="160" t="s">
        <v>139</v>
      </c>
    </row>
    <row r="263" spans="2:65" s="13" customFormat="1" ht="11.25">
      <c r="B263" s="152"/>
      <c r="D263" s="146" t="s">
        <v>150</v>
      </c>
      <c r="F263" s="154" t="s">
        <v>338</v>
      </c>
      <c r="H263" s="155">
        <v>8.82</v>
      </c>
      <c r="I263" s="156"/>
      <c r="L263" s="152"/>
      <c r="M263" s="157"/>
      <c r="T263" s="158"/>
      <c r="AT263" s="153" t="s">
        <v>150</v>
      </c>
      <c r="AU263" s="153" t="s">
        <v>82</v>
      </c>
      <c r="AV263" s="13" t="s">
        <v>82</v>
      </c>
      <c r="AW263" s="13" t="s">
        <v>4</v>
      </c>
      <c r="AX263" s="13" t="s">
        <v>80</v>
      </c>
      <c r="AY263" s="153" t="s">
        <v>139</v>
      </c>
    </row>
    <row r="264" spans="2:65" s="1" customFormat="1" ht="16.5" customHeight="1">
      <c r="B264" s="33"/>
      <c r="C264" s="174" t="s">
        <v>339</v>
      </c>
      <c r="D264" s="174" t="s">
        <v>332</v>
      </c>
      <c r="E264" s="175" t="s">
        <v>340</v>
      </c>
      <c r="F264" s="176" t="s">
        <v>341</v>
      </c>
      <c r="G264" s="177" t="s">
        <v>313</v>
      </c>
      <c r="H264" s="178">
        <v>3.78</v>
      </c>
      <c r="I264" s="179"/>
      <c r="J264" s="180">
        <f>ROUND(I264*H264,2)</f>
        <v>0</v>
      </c>
      <c r="K264" s="176" t="s">
        <v>145</v>
      </c>
      <c r="L264" s="181"/>
      <c r="M264" s="182" t="s">
        <v>19</v>
      </c>
      <c r="N264" s="183" t="s">
        <v>43</v>
      </c>
      <c r="P264" s="137">
        <f>O264*H264</f>
        <v>0</v>
      </c>
      <c r="Q264" s="137">
        <v>2.9999999999999997E-4</v>
      </c>
      <c r="R264" s="137">
        <f>Q264*H264</f>
        <v>1.1339999999999998E-3</v>
      </c>
      <c r="S264" s="137">
        <v>0</v>
      </c>
      <c r="T264" s="138">
        <f>S264*H264</f>
        <v>0</v>
      </c>
      <c r="AR264" s="139" t="s">
        <v>189</v>
      </c>
      <c r="AT264" s="139" t="s">
        <v>332</v>
      </c>
      <c r="AU264" s="139" t="s">
        <v>82</v>
      </c>
      <c r="AY264" s="18" t="s">
        <v>139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8" t="s">
        <v>80</v>
      </c>
      <c r="BK264" s="140">
        <f>ROUND(I264*H264,2)</f>
        <v>0</v>
      </c>
      <c r="BL264" s="18" t="s">
        <v>146</v>
      </c>
      <c r="BM264" s="139" t="s">
        <v>342</v>
      </c>
    </row>
    <row r="265" spans="2:65" s="12" customFormat="1" ht="11.25">
      <c r="B265" s="145"/>
      <c r="D265" s="146" t="s">
        <v>150</v>
      </c>
      <c r="E265" s="147" t="s">
        <v>19</v>
      </c>
      <c r="F265" s="148" t="s">
        <v>336</v>
      </c>
      <c r="H265" s="147" t="s">
        <v>19</v>
      </c>
      <c r="I265" s="149"/>
      <c r="L265" s="145"/>
      <c r="M265" s="150"/>
      <c r="T265" s="151"/>
      <c r="AT265" s="147" t="s">
        <v>150</v>
      </c>
      <c r="AU265" s="147" t="s">
        <v>82</v>
      </c>
      <c r="AV265" s="12" t="s">
        <v>80</v>
      </c>
      <c r="AW265" s="12" t="s">
        <v>33</v>
      </c>
      <c r="AX265" s="12" t="s">
        <v>72</v>
      </c>
      <c r="AY265" s="147" t="s">
        <v>139</v>
      </c>
    </row>
    <row r="266" spans="2:65" s="13" customFormat="1" ht="11.25">
      <c r="B266" s="152"/>
      <c r="D266" s="146" t="s">
        <v>150</v>
      </c>
      <c r="E266" s="153" t="s">
        <v>19</v>
      </c>
      <c r="F266" s="154" t="s">
        <v>343</v>
      </c>
      <c r="H266" s="155">
        <v>3.6</v>
      </c>
      <c r="I266" s="156"/>
      <c r="L266" s="152"/>
      <c r="M266" s="157"/>
      <c r="T266" s="158"/>
      <c r="AT266" s="153" t="s">
        <v>150</v>
      </c>
      <c r="AU266" s="153" t="s">
        <v>82</v>
      </c>
      <c r="AV266" s="13" t="s">
        <v>82</v>
      </c>
      <c r="AW266" s="13" t="s">
        <v>33</v>
      </c>
      <c r="AX266" s="13" t="s">
        <v>72</v>
      </c>
      <c r="AY266" s="153" t="s">
        <v>139</v>
      </c>
    </row>
    <row r="267" spans="2:65" s="14" customFormat="1" ht="11.25">
      <c r="B267" s="159"/>
      <c r="D267" s="146" t="s">
        <v>150</v>
      </c>
      <c r="E267" s="160" t="s">
        <v>19</v>
      </c>
      <c r="F267" s="161" t="s">
        <v>154</v>
      </c>
      <c r="H267" s="162">
        <v>3.6</v>
      </c>
      <c r="I267" s="163"/>
      <c r="L267" s="159"/>
      <c r="M267" s="164"/>
      <c r="T267" s="165"/>
      <c r="AT267" s="160" t="s">
        <v>150</v>
      </c>
      <c r="AU267" s="160" t="s">
        <v>82</v>
      </c>
      <c r="AV267" s="14" t="s">
        <v>146</v>
      </c>
      <c r="AW267" s="14" t="s">
        <v>33</v>
      </c>
      <c r="AX267" s="14" t="s">
        <v>80</v>
      </c>
      <c r="AY267" s="160" t="s">
        <v>139</v>
      </c>
    </row>
    <row r="268" spans="2:65" s="13" customFormat="1" ht="11.25">
      <c r="B268" s="152"/>
      <c r="D268" s="146" t="s">
        <v>150</v>
      </c>
      <c r="F268" s="154" t="s">
        <v>344</v>
      </c>
      <c r="H268" s="155">
        <v>3.78</v>
      </c>
      <c r="I268" s="156"/>
      <c r="L268" s="152"/>
      <c r="M268" s="157"/>
      <c r="T268" s="158"/>
      <c r="AT268" s="153" t="s">
        <v>150</v>
      </c>
      <c r="AU268" s="153" t="s">
        <v>82</v>
      </c>
      <c r="AV268" s="13" t="s">
        <v>82</v>
      </c>
      <c r="AW268" s="13" t="s">
        <v>4</v>
      </c>
      <c r="AX268" s="13" t="s">
        <v>80</v>
      </c>
      <c r="AY268" s="153" t="s">
        <v>139</v>
      </c>
    </row>
    <row r="269" spans="2:65" s="1" customFormat="1" ht="16.5" customHeight="1">
      <c r="B269" s="33"/>
      <c r="C269" s="174" t="s">
        <v>345</v>
      </c>
      <c r="D269" s="174" t="s">
        <v>332</v>
      </c>
      <c r="E269" s="175" t="s">
        <v>346</v>
      </c>
      <c r="F269" s="176" t="s">
        <v>347</v>
      </c>
      <c r="G269" s="177" t="s">
        <v>313</v>
      </c>
      <c r="H269" s="178">
        <v>3.78</v>
      </c>
      <c r="I269" s="179"/>
      <c r="J269" s="180">
        <f>ROUND(I269*H269,2)</f>
        <v>0</v>
      </c>
      <c r="K269" s="176" t="s">
        <v>145</v>
      </c>
      <c r="L269" s="181"/>
      <c r="M269" s="182" t="s">
        <v>19</v>
      </c>
      <c r="N269" s="183" t="s">
        <v>43</v>
      </c>
      <c r="P269" s="137">
        <f>O269*H269</f>
        <v>0</v>
      </c>
      <c r="Q269" s="137">
        <v>2.0000000000000001E-4</v>
      </c>
      <c r="R269" s="137">
        <f>Q269*H269</f>
        <v>7.5599999999999994E-4</v>
      </c>
      <c r="S269" s="137">
        <v>0</v>
      </c>
      <c r="T269" s="138">
        <f>S269*H269</f>
        <v>0</v>
      </c>
      <c r="AR269" s="139" t="s">
        <v>189</v>
      </c>
      <c r="AT269" s="139" t="s">
        <v>332</v>
      </c>
      <c r="AU269" s="139" t="s">
        <v>82</v>
      </c>
      <c r="AY269" s="18" t="s">
        <v>139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8" t="s">
        <v>80</v>
      </c>
      <c r="BK269" s="140">
        <f>ROUND(I269*H269,2)</f>
        <v>0</v>
      </c>
      <c r="BL269" s="18" t="s">
        <v>146</v>
      </c>
      <c r="BM269" s="139" t="s">
        <v>348</v>
      </c>
    </row>
    <row r="270" spans="2:65" s="12" customFormat="1" ht="11.25">
      <c r="B270" s="145"/>
      <c r="D270" s="146" t="s">
        <v>150</v>
      </c>
      <c r="E270" s="147" t="s">
        <v>19</v>
      </c>
      <c r="F270" s="148" t="s">
        <v>336</v>
      </c>
      <c r="H270" s="147" t="s">
        <v>19</v>
      </c>
      <c r="I270" s="149"/>
      <c r="L270" s="145"/>
      <c r="M270" s="150"/>
      <c r="T270" s="151"/>
      <c r="AT270" s="147" t="s">
        <v>150</v>
      </c>
      <c r="AU270" s="147" t="s">
        <v>82</v>
      </c>
      <c r="AV270" s="12" t="s">
        <v>80</v>
      </c>
      <c r="AW270" s="12" t="s">
        <v>33</v>
      </c>
      <c r="AX270" s="12" t="s">
        <v>72</v>
      </c>
      <c r="AY270" s="147" t="s">
        <v>139</v>
      </c>
    </row>
    <row r="271" spans="2:65" s="13" customFormat="1" ht="11.25">
      <c r="B271" s="152"/>
      <c r="D271" s="146" t="s">
        <v>150</v>
      </c>
      <c r="E271" s="153" t="s">
        <v>19</v>
      </c>
      <c r="F271" s="154" t="s">
        <v>343</v>
      </c>
      <c r="H271" s="155">
        <v>3.6</v>
      </c>
      <c r="I271" s="156"/>
      <c r="L271" s="152"/>
      <c r="M271" s="157"/>
      <c r="T271" s="158"/>
      <c r="AT271" s="153" t="s">
        <v>150</v>
      </c>
      <c r="AU271" s="153" t="s">
        <v>82</v>
      </c>
      <c r="AV271" s="13" t="s">
        <v>82</v>
      </c>
      <c r="AW271" s="13" t="s">
        <v>33</v>
      </c>
      <c r="AX271" s="13" t="s">
        <v>72</v>
      </c>
      <c r="AY271" s="153" t="s">
        <v>139</v>
      </c>
    </row>
    <row r="272" spans="2:65" s="14" customFormat="1" ht="11.25">
      <c r="B272" s="159"/>
      <c r="D272" s="146" t="s">
        <v>150</v>
      </c>
      <c r="E272" s="160" t="s">
        <v>19</v>
      </c>
      <c r="F272" s="161" t="s">
        <v>154</v>
      </c>
      <c r="H272" s="162">
        <v>3.6</v>
      </c>
      <c r="I272" s="163"/>
      <c r="L272" s="159"/>
      <c r="M272" s="164"/>
      <c r="T272" s="165"/>
      <c r="AT272" s="160" t="s">
        <v>150</v>
      </c>
      <c r="AU272" s="160" t="s">
        <v>82</v>
      </c>
      <c r="AV272" s="14" t="s">
        <v>146</v>
      </c>
      <c r="AW272" s="14" t="s">
        <v>33</v>
      </c>
      <c r="AX272" s="14" t="s">
        <v>80</v>
      </c>
      <c r="AY272" s="160" t="s">
        <v>139</v>
      </c>
    </row>
    <row r="273" spans="2:65" s="13" customFormat="1" ht="11.25">
      <c r="B273" s="152"/>
      <c r="D273" s="146" t="s">
        <v>150</v>
      </c>
      <c r="F273" s="154" t="s">
        <v>344</v>
      </c>
      <c r="H273" s="155">
        <v>3.78</v>
      </c>
      <c r="I273" s="156"/>
      <c r="L273" s="152"/>
      <c r="M273" s="157"/>
      <c r="T273" s="158"/>
      <c r="AT273" s="153" t="s">
        <v>150</v>
      </c>
      <c r="AU273" s="153" t="s">
        <v>82</v>
      </c>
      <c r="AV273" s="13" t="s">
        <v>82</v>
      </c>
      <c r="AW273" s="13" t="s">
        <v>4</v>
      </c>
      <c r="AX273" s="13" t="s">
        <v>80</v>
      </c>
      <c r="AY273" s="153" t="s">
        <v>139</v>
      </c>
    </row>
    <row r="274" spans="2:65" s="1" customFormat="1" ht="33" customHeight="1">
      <c r="B274" s="33"/>
      <c r="C274" s="128" t="s">
        <v>349</v>
      </c>
      <c r="D274" s="128" t="s">
        <v>141</v>
      </c>
      <c r="E274" s="129" t="s">
        <v>350</v>
      </c>
      <c r="F274" s="130" t="s">
        <v>351</v>
      </c>
      <c r="G274" s="131" t="s">
        <v>313</v>
      </c>
      <c r="H274" s="132">
        <v>16.8</v>
      </c>
      <c r="I274" s="133"/>
      <c r="J274" s="134">
        <f>ROUND(I274*H274,2)</f>
        <v>0</v>
      </c>
      <c r="K274" s="130" t="s">
        <v>145</v>
      </c>
      <c r="L274" s="33"/>
      <c r="M274" s="135" t="s">
        <v>19</v>
      </c>
      <c r="N274" s="136" t="s">
        <v>43</v>
      </c>
      <c r="P274" s="137">
        <f>O274*H274</f>
        <v>0</v>
      </c>
      <c r="Q274" s="137">
        <v>0</v>
      </c>
      <c r="R274" s="137">
        <f>Q274*H274</f>
        <v>0</v>
      </c>
      <c r="S274" s="137">
        <v>0</v>
      </c>
      <c r="T274" s="138">
        <f>S274*H274</f>
        <v>0</v>
      </c>
      <c r="AR274" s="139" t="s">
        <v>146</v>
      </c>
      <c r="AT274" s="139" t="s">
        <v>141</v>
      </c>
      <c r="AU274" s="139" t="s">
        <v>82</v>
      </c>
      <c r="AY274" s="18" t="s">
        <v>139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8" t="s">
        <v>80</v>
      </c>
      <c r="BK274" s="140">
        <f>ROUND(I274*H274,2)</f>
        <v>0</v>
      </c>
      <c r="BL274" s="18" t="s">
        <v>146</v>
      </c>
      <c r="BM274" s="139" t="s">
        <v>352</v>
      </c>
    </row>
    <row r="275" spans="2:65" s="1" customFormat="1" ht="11.25">
      <c r="B275" s="33"/>
      <c r="D275" s="141" t="s">
        <v>148</v>
      </c>
      <c r="F275" s="142" t="s">
        <v>353</v>
      </c>
      <c r="I275" s="143"/>
      <c r="L275" s="33"/>
      <c r="M275" s="144"/>
      <c r="T275" s="54"/>
      <c r="AT275" s="18" t="s">
        <v>148</v>
      </c>
      <c r="AU275" s="18" t="s">
        <v>82</v>
      </c>
    </row>
    <row r="276" spans="2:65" s="12" customFormat="1" ht="11.25">
      <c r="B276" s="145"/>
      <c r="D276" s="146" t="s">
        <v>150</v>
      </c>
      <c r="E276" s="147" t="s">
        <v>19</v>
      </c>
      <c r="F276" s="148" t="s">
        <v>336</v>
      </c>
      <c r="H276" s="147" t="s">
        <v>19</v>
      </c>
      <c r="I276" s="149"/>
      <c r="L276" s="145"/>
      <c r="M276" s="150"/>
      <c r="T276" s="151"/>
      <c r="AT276" s="147" t="s">
        <v>150</v>
      </c>
      <c r="AU276" s="147" t="s">
        <v>82</v>
      </c>
      <c r="AV276" s="12" t="s">
        <v>80</v>
      </c>
      <c r="AW276" s="12" t="s">
        <v>33</v>
      </c>
      <c r="AX276" s="12" t="s">
        <v>72</v>
      </c>
      <c r="AY276" s="147" t="s">
        <v>139</v>
      </c>
    </row>
    <row r="277" spans="2:65" s="13" customFormat="1" ht="11.25">
      <c r="B277" s="152"/>
      <c r="D277" s="146" t="s">
        <v>150</v>
      </c>
      <c r="E277" s="153" t="s">
        <v>19</v>
      </c>
      <c r="F277" s="154" t="s">
        <v>354</v>
      </c>
      <c r="H277" s="155">
        <v>8.4</v>
      </c>
      <c r="I277" s="156"/>
      <c r="L277" s="152"/>
      <c r="M277" s="157"/>
      <c r="T277" s="158"/>
      <c r="AT277" s="153" t="s">
        <v>150</v>
      </c>
      <c r="AU277" s="153" t="s">
        <v>82</v>
      </c>
      <c r="AV277" s="13" t="s">
        <v>82</v>
      </c>
      <c r="AW277" s="13" t="s">
        <v>33</v>
      </c>
      <c r="AX277" s="13" t="s">
        <v>72</v>
      </c>
      <c r="AY277" s="153" t="s">
        <v>139</v>
      </c>
    </row>
    <row r="278" spans="2:65" s="13" customFormat="1" ht="11.25">
      <c r="B278" s="152"/>
      <c r="D278" s="146" t="s">
        <v>150</v>
      </c>
      <c r="E278" s="153" t="s">
        <v>19</v>
      </c>
      <c r="F278" s="154" t="s">
        <v>355</v>
      </c>
      <c r="H278" s="155">
        <v>8.4</v>
      </c>
      <c r="I278" s="156"/>
      <c r="L278" s="152"/>
      <c r="M278" s="157"/>
      <c r="T278" s="158"/>
      <c r="AT278" s="153" t="s">
        <v>150</v>
      </c>
      <c r="AU278" s="153" t="s">
        <v>82</v>
      </c>
      <c r="AV278" s="13" t="s">
        <v>82</v>
      </c>
      <c r="AW278" s="13" t="s">
        <v>33</v>
      </c>
      <c r="AX278" s="13" t="s">
        <v>72</v>
      </c>
      <c r="AY278" s="153" t="s">
        <v>139</v>
      </c>
    </row>
    <row r="279" spans="2:65" s="14" customFormat="1" ht="11.25">
      <c r="B279" s="159"/>
      <c r="D279" s="146" t="s">
        <v>150</v>
      </c>
      <c r="E279" s="160" t="s">
        <v>19</v>
      </c>
      <c r="F279" s="161" t="s">
        <v>154</v>
      </c>
      <c r="H279" s="162">
        <v>16.8</v>
      </c>
      <c r="I279" s="163"/>
      <c r="L279" s="159"/>
      <c r="M279" s="164"/>
      <c r="T279" s="165"/>
      <c r="AT279" s="160" t="s">
        <v>150</v>
      </c>
      <c r="AU279" s="160" t="s">
        <v>82</v>
      </c>
      <c r="AV279" s="14" t="s">
        <v>146</v>
      </c>
      <c r="AW279" s="14" t="s">
        <v>33</v>
      </c>
      <c r="AX279" s="14" t="s">
        <v>80</v>
      </c>
      <c r="AY279" s="160" t="s">
        <v>139</v>
      </c>
    </row>
    <row r="280" spans="2:65" s="1" customFormat="1" ht="16.5" customHeight="1">
      <c r="B280" s="33"/>
      <c r="C280" s="174" t="s">
        <v>356</v>
      </c>
      <c r="D280" s="174" t="s">
        <v>332</v>
      </c>
      <c r="E280" s="175" t="s">
        <v>357</v>
      </c>
      <c r="F280" s="176" t="s">
        <v>358</v>
      </c>
      <c r="G280" s="177" t="s">
        <v>313</v>
      </c>
      <c r="H280" s="178">
        <v>8.82</v>
      </c>
      <c r="I280" s="179"/>
      <c r="J280" s="180">
        <f>ROUND(I280*H280,2)</f>
        <v>0</v>
      </c>
      <c r="K280" s="176" t="s">
        <v>145</v>
      </c>
      <c r="L280" s="181"/>
      <c r="M280" s="182" t="s">
        <v>19</v>
      </c>
      <c r="N280" s="183" t="s">
        <v>43</v>
      </c>
      <c r="P280" s="137">
        <f>O280*H280</f>
        <v>0</v>
      </c>
      <c r="Q280" s="137">
        <v>4.0000000000000003E-5</v>
      </c>
      <c r="R280" s="137">
        <f>Q280*H280</f>
        <v>3.5280000000000006E-4</v>
      </c>
      <c r="S280" s="137">
        <v>0</v>
      </c>
      <c r="T280" s="138">
        <f>S280*H280</f>
        <v>0</v>
      </c>
      <c r="AR280" s="139" t="s">
        <v>189</v>
      </c>
      <c r="AT280" s="139" t="s">
        <v>332</v>
      </c>
      <c r="AU280" s="139" t="s">
        <v>82</v>
      </c>
      <c r="AY280" s="18" t="s">
        <v>139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8" t="s">
        <v>80</v>
      </c>
      <c r="BK280" s="140">
        <f>ROUND(I280*H280,2)</f>
        <v>0</v>
      </c>
      <c r="BL280" s="18" t="s">
        <v>146</v>
      </c>
      <c r="BM280" s="139" t="s">
        <v>359</v>
      </c>
    </row>
    <row r="281" spans="2:65" s="13" customFormat="1" ht="11.25">
      <c r="B281" s="152"/>
      <c r="D281" s="146" t="s">
        <v>150</v>
      </c>
      <c r="F281" s="154" t="s">
        <v>338</v>
      </c>
      <c r="H281" s="155">
        <v>8.82</v>
      </c>
      <c r="I281" s="156"/>
      <c r="L281" s="152"/>
      <c r="M281" s="157"/>
      <c r="T281" s="158"/>
      <c r="AT281" s="153" t="s">
        <v>150</v>
      </c>
      <c r="AU281" s="153" t="s">
        <v>82</v>
      </c>
      <c r="AV281" s="13" t="s">
        <v>82</v>
      </c>
      <c r="AW281" s="13" t="s">
        <v>4</v>
      </c>
      <c r="AX281" s="13" t="s">
        <v>80</v>
      </c>
      <c r="AY281" s="153" t="s">
        <v>139</v>
      </c>
    </row>
    <row r="282" spans="2:65" s="1" customFormat="1" ht="16.5" customHeight="1">
      <c r="B282" s="33"/>
      <c r="C282" s="174" t="s">
        <v>360</v>
      </c>
      <c r="D282" s="174" t="s">
        <v>332</v>
      </c>
      <c r="E282" s="175" t="s">
        <v>361</v>
      </c>
      <c r="F282" s="176" t="s">
        <v>362</v>
      </c>
      <c r="G282" s="177" t="s">
        <v>313</v>
      </c>
      <c r="H282" s="178">
        <v>8.82</v>
      </c>
      <c r="I282" s="179"/>
      <c r="J282" s="180">
        <f>ROUND(I282*H282,2)</f>
        <v>0</v>
      </c>
      <c r="K282" s="176" t="s">
        <v>145</v>
      </c>
      <c r="L282" s="181"/>
      <c r="M282" s="182" t="s">
        <v>19</v>
      </c>
      <c r="N282" s="183" t="s">
        <v>43</v>
      </c>
      <c r="P282" s="137">
        <f>O282*H282</f>
        <v>0</v>
      </c>
      <c r="Q282" s="137">
        <v>2.9999999999999997E-4</v>
      </c>
      <c r="R282" s="137">
        <f>Q282*H282</f>
        <v>2.6459999999999999E-3</v>
      </c>
      <c r="S282" s="137">
        <v>0</v>
      </c>
      <c r="T282" s="138">
        <f>S282*H282</f>
        <v>0</v>
      </c>
      <c r="AR282" s="139" t="s">
        <v>189</v>
      </c>
      <c r="AT282" s="139" t="s">
        <v>332</v>
      </c>
      <c r="AU282" s="139" t="s">
        <v>82</v>
      </c>
      <c r="AY282" s="18" t="s">
        <v>139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8" t="s">
        <v>80</v>
      </c>
      <c r="BK282" s="140">
        <f>ROUND(I282*H282,2)</f>
        <v>0</v>
      </c>
      <c r="BL282" s="18" t="s">
        <v>146</v>
      </c>
      <c r="BM282" s="139" t="s">
        <v>363</v>
      </c>
    </row>
    <row r="283" spans="2:65" s="13" customFormat="1" ht="11.25">
      <c r="B283" s="152"/>
      <c r="D283" s="146" t="s">
        <v>150</v>
      </c>
      <c r="F283" s="154" t="s">
        <v>338</v>
      </c>
      <c r="H283" s="155">
        <v>8.82</v>
      </c>
      <c r="I283" s="156"/>
      <c r="L283" s="152"/>
      <c r="M283" s="157"/>
      <c r="T283" s="158"/>
      <c r="AT283" s="153" t="s">
        <v>150</v>
      </c>
      <c r="AU283" s="153" t="s">
        <v>82</v>
      </c>
      <c r="AV283" s="13" t="s">
        <v>82</v>
      </c>
      <c r="AW283" s="13" t="s">
        <v>4</v>
      </c>
      <c r="AX283" s="13" t="s">
        <v>80</v>
      </c>
      <c r="AY283" s="153" t="s">
        <v>139</v>
      </c>
    </row>
    <row r="284" spans="2:65" s="1" customFormat="1" ht="24.2" customHeight="1">
      <c r="B284" s="33"/>
      <c r="C284" s="128" t="s">
        <v>364</v>
      </c>
      <c r="D284" s="128" t="s">
        <v>141</v>
      </c>
      <c r="E284" s="129" t="s">
        <v>365</v>
      </c>
      <c r="F284" s="130" t="s">
        <v>366</v>
      </c>
      <c r="G284" s="131" t="s">
        <v>230</v>
      </c>
      <c r="H284" s="132">
        <v>4</v>
      </c>
      <c r="I284" s="133"/>
      <c r="J284" s="134">
        <f>ROUND(I284*H284,2)</f>
        <v>0</v>
      </c>
      <c r="K284" s="130" t="s">
        <v>145</v>
      </c>
      <c r="L284" s="33"/>
      <c r="M284" s="135" t="s">
        <v>19</v>
      </c>
      <c r="N284" s="136" t="s">
        <v>43</v>
      </c>
      <c r="P284" s="137">
        <f>O284*H284</f>
        <v>0</v>
      </c>
      <c r="Q284" s="137">
        <v>4.2078000000000003E-3</v>
      </c>
      <c r="R284" s="137">
        <f>Q284*H284</f>
        <v>1.6831200000000001E-2</v>
      </c>
      <c r="S284" s="137">
        <v>0</v>
      </c>
      <c r="T284" s="138">
        <f>S284*H284</f>
        <v>0</v>
      </c>
      <c r="AR284" s="139" t="s">
        <v>146</v>
      </c>
      <c r="AT284" s="139" t="s">
        <v>141</v>
      </c>
      <c r="AU284" s="139" t="s">
        <v>82</v>
      </c>
      <c r="AY284" s="18" t="s">
        <v>139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8" t="s">
        <v>80</v>
      </c>
      <c r="BK284" s="140">
        <f>ROUND(I284*H284,2)</f>
        <v>0</v>
      </c>
      <c r="BL284" s="18" t="s">
        <v>146</v>
      </c>
      <c r="BM284" s="139" t="s">
        <v>367</v>
      </c>
    </row>
    <row r="285" spans="2:65" s="1" customFormat="1" ht="11.25">
      <c r="B285" s="33"/>
      <c r="D285" s="141" t="s">
        <v>148</v>
      </c>
      <c r="F285" s="142" t="s">
        <v>368</v>
      </c>
      <c r="I285" s="143"/>
      <c r="L285" s="33"/>
      <c r="M285" s="144"/>
      <c r="T285" s="54"/>
      <c r="AT285" s="18" t="s">
        <v>148</v>
      </c>
      <c r="AU285" s="18" t="s">
        <v>82</v>
      </c>
    </row>
    <row r="286" spans="2:65" s="12" customFormat="1" ht="11.25">
      <c r="B286" s="145"/>
      <c r="D286" s="146" t="s">
        <v>150</v>
      </c>
      <c r="E286" s="147" t="s">
        <v>19</v>
      </c>
      <c r="F286" s="148" t="s">
        <v>323</v>
      </c>
      <c r="H286" s="147" t="s">
        <v>19</v>
      </c>
      <c r="I286" s="149"/>
      <c r="L286" s="145"/>
      <c r="M286" s="150"/>
      <c r="T286" s="151"/>
      <c r="AT286" s="147" t="s">
        <v>150</v>
      </c>
      <c r="AU286" s="147" t="s">
        <v>82</v>
      </c>
      <c r="AV286" s="12" t="s">
        <v>80</v>
      </c>
      <c r="AW286" s="12" t="s">
        <v>33</v>
      </c>
      <c r="AX286" s="12" t="s">
        <v>72</v>
      </c>
      <c r="AY286" s="147" t="s">
        <v>139</v>
      </c>
    </row>
    <row r="287" spans="2:65" s="12" customFormat="1" ht="11.25">
      <c r="B287" s="145"/>
      <c r="D287" s="146" t="s">
        <v>150</v>
      </c>
      <c r="E287" s="147" t="s">
        <v>19</v>
      </c>
      <c r="F287" s="148" t="s">
        <v>369</v>
      </c>
      <c r="H287" s="147" t="s">
        <v>19</v>
      </c>
      <c r="I287" s="149"/>
      <c r="L287" s="145"/>
      <c r="M287" s="150"/>
      <c r="T287" s="151"/>
      <c r="AT287" s="147" t="s">
        <v>150</v>
      </c>
      <c r="AU287" s="147" t="s">
        <v>82</v>
      </c>
      <c r="AV287" s="12" t="s">
        <v>80</v>
      </c>
      <c r="AW287" s="12" t="s">
        <v>33</v>
      </c>
      <c r="AX287" s="12" t="s">
        <v>72</v>
      </c>
      <c r="AY287" s="147" t="s">
        <v>139</v>
      </c>
    </row>
    <row r="288" spans="2:65" s="13" customFormat="1" ht="11.25">
      <c r="B288" s="152"/>
      <c r="D288" s="146" t="s">
        <v>150</v>
      </c>
      <c r="E288" s="153" t="s">
        <v>19</v>
      </c>
      <c r="F288" s="154" t="s">
        <v>370</v>
      </c>
      <c r="H288" s="155">
        <v>4</v>
      </c>
      <c r="I288" s="156"/>
      <c r="L288" s="152"/>
      <c r="M288" s="157"/>
      <c r="T288" s="158"/>
      <c r="AT288" s="153" t="s">
        <v>150</v>
      </c>
      <c r="AU288" s="153" t="s">
        <v>82</v>
      </c>
      <c r="AV288" s="13" t="s">
        <v>82</v>
      </c>
      <c r="AW288" s="13" t="s">
        <v>33</v>
      </c>
      <c r="AX288" s="13" t="s">
        <v>72</v>
      </c>
      <c r="AY288" s="153" t="s">
        <v>139</v>
      </c>
    </row>
    <row r="289" spans="2:65" s="14" customFormat="1" ht="11.25">
      <c r="B289" s="159"/>
      <c r="D289" s="146" t="s">
        <v>150</v>
      </c>
      <c r="E289" s="160" t="s">
        <v>19</v>
      </c>
      <c r="F289" s="161" t="s">
        <v>154</v>
      </c>
      <c r="H289" s="162">
        <v>4</v>
      </c>
      <c r="I289" s="163"/>
      <c r="L289" s="159"/>
      <c r="M289" s="164"/>
      <c r="T289" s="165"/>
      <c r="AT289" s="160" t="s">
        <v>150</v>
      </c>
      <c r="AU289" s="160" t="s">
        <v>82</v>
      </c>
      <c r="AV289" s="14" t="s">
        <v>146</v>
      </c>
      <c r="AW289" s="14" t="s">
        <v>33</v>
      </c>
      <c r="AX289" s="14" t="s">
        <v>80</v>
      </c>
      <c r="AY289" s="160" t="s">
        <v>139</v>
      </c>
    </row>
    <row r="290" spans="2:65" s="1" customFormat="1" ht="16.5" customHeight="1">
      <c r="B290" s="33"/>
      <c r="C290" s="128" t="s">
        <v>371</v>
      </c>
      <c r="D290" s="128" t="s">
        <v>141</v>
      </c>
      <c r="E290" s="129" t="s">
        <v>372</v>
      </c>
      <c r="F290" s="130" t="s">
        <v>373</v>
      </c>
      <c r="G290" s="131" t="s">
        <v>313</v>
      </c>
      <c r="H290" s="132">
        <v>3.6</v>
      </c>
      <c r="I290" s="133"/>
      <c r="J290" s="134">
        <f>ROUND(I290*H290,2)</f>
        <v>0</v>
      </c>
      <c r="K290" s="130" t="s">
        <v>145</v>
      </c>
      <c r="L290" s="33"/>
      <c r="M290" s="135" t="s">
        <v>19</v>
      </c>
      <c r="N290" s="136" t="s">
        <v>43</v>
      </c>
      <c r="P290" s="137">
        <f>O290*H290</f>
        <v>0</v>
      </c>
      <c r="Q290" s="137">
        <v>1.0323000000000001E-2</v>
      </c>
      <c r="R290" s="137">
        <f>Q290*H290</f>
        <v>3.7162800000000003E-2</v>
      </c>
      <c r="S290" s="137">
        <v>0</v>
      </c>
      <c r="T290" s="138">
        <f>S290*H290</f>
        <v>0</v>
      </c>
      <c r="AR290" s="139" t="s">
        <v>146</v>
      </c>
      <c r="AT290" s="139" t="s">
        <v>141</v>
      </c>
      <c r="AU290" s="139" t="s">
        <v>82</v>
      </c>
      <c r="AY290" s="18" t="s">
        <v>139</v>
      </c>
      <c r="BE290" s="140">
        <f>IF(N290="základní",J290,0)</f>
        <v>0</v>
      </c>
      <c r="BF290" s="140">
        <f>IF(N290="snížená",J290,0)</f>
        <v>0</v>
      </c>
      <c r="BG290" s="140">
        <f>IF(N290="zákl. přenesená",J290,0)</f>
        <v>0</v>
      </c>
      <c r="BH290" s="140">
        <f>IF(N290="sníž. přenesená",J290,0)</f>
        <v>0</v>
      </c>
      <c r="BI290" s="140">
        <f>IF(N290="nulová",J290,0)</f>
        <v>0</v>
      </c>
      <c r="BJ290" s="18" t="s">
        <v>80</v>
      </c>
      <c r="BK290" s="140">
        <f>ROUND(I290*H290,2)</f>
        <v>0</v>
      </c>
      <c r="BL290" s="18" t="s">
        <v>146</v>
      </c>
      <c r="BM290" s="139" t="s">
        <v>374</v>
      </c>
    </row>
    <row r="291" spans="2:65" s="1" customFormat="1" ht="11.25">
      <c r="B291" s="33"/>
      <c r="D291" s="141" t="s">
        <v>148</v>
      </c>
      <c r="F291" s="142" t="s">
        <v>375</v>
      </c>
      <c r="I291" s="143"/>
      <c r="L291" s="33"/>
      <c r="M291" s="144"/>
      <c r="T291" s="54"/>
      <c r="AT291" s="18" t="s">
        <v>148</v>
      </c>
      <c r="AU291" s="18" t="s">
        <v>82</v>
      </c>
    </row>
    <row r="292" spans="2:65" s="12" customFormat="1" ht="11.25">
      <c r="B292" s="145"/>
      <c r="D292" s="146" t="s">
        <v>150</v>
      </c>
      <c r="E292" s="147" t="s">
        <v>19</v>
      </c>
      <c r="F292" s="148" t="s">
        <v>336</v>
      </c>
      <c r="H292" s="147" t="s">
        <v>19</v>
      </c>
      <c r="I292" s="149"/>
      <c r="L292" s="145"/>
      <c r="M292" s="150"/>
      <c r="T292" s="151"/>
      <c r="AT292" s="147" t="s">
        <v>150</v>
      </c>
      <c r="AU292" s="147" t="s">
        <v>82</v>
      </c>
      <c r="AV292" s="12" t="s">
        <v>80</v>
      </c>
      <c r="AW292" s="12" t="s">
        <v>33</v>
      </c>
      <c r="AX292" s="12" t="s">
        <v>72</v>
      </c>
      <c r="AY292" s="147" t="s">
        <v>139</v>
      </c>
    </row>
    <row r="293" spans="2:65" s="13" customFormat="1" ht="11.25">
      <c r="B293" s="152"/>
      <c r="D293" s="146" t="s">
        <v>150</v>
      </c>
      <c r="E293" s="153" t="s">
        <v>19</v>
      </c>
      <c r="F293" s="154" t="s">
        <v>376</v>
      </c>
      <c r="H293" s="155">
        <v>3.6</v>
      </c>
      <c r="I293" s="156"/>
      <c r="L293" s="152"/>
      <c r="M293" s="157"/>
      <c r="T293" s="158"/>
      <c r="AT293" s="153" t="s">
        <v>150</v>
      </c>
      <c r="AU293" s="153" t="s">
        <v>82</v>
      </c>
      <c r="AV293" s="13" t="s">
        <v>82</v>
      </c>
      <c r="AW293" s="13" t="s">
        <v>33</v>
      </c>
      <c r="AX293" s="13" t="s">
        <v>72</v>
      </c>
      <c r="AY293" s="153" t="s">
        <v>139</v>
      </c>
    </row>
    <row r="294" spans="2:65" s="14" customFormat="1" ht="11.25">
      <c r="B294" s="159"/>
      <c r="D294" s="146" t="s">
        <v>150</v>
      </c>
      <c r="E294" s="160" t="s">
        <v>19</v>
      </c>
      <c r="F294" s="161" t="s">
        <v>154</v>
      </c>
      <c r="H294" s="162">
        <v>3.6</v>
      </c>
      <c r="I294" s="163"/>
      <c r="L294" s="159"/>
      <c r="M294" s="164"/>
      <c r="T294" s="165"/>
      <c r="AT294" s="160" t="s">
        <v>150</v>
      </c>
      <c r="AU294" s="160" t="s">
        <v>82</v>
      </c>
      <c r="AV294" s="14" t="s">
        <v>146</v>
      </c>
      <c r="AW294" s="14" t="s">
        <v>33</v>
      </c>
      <c r="AX294" s="14" t="s">
        <v>80</v>
      </c>
      <c r="AY294" s="160" t="s">
        <v>139</v>
      </c>
    </row>
    <row r="295" spans="2:65" s="1" customFormat="1" ht="21.75" customHeight="1">
      <c r="B295" s="33"/>
      <c r="C295" s="128" t="s">
        <v>377</v>
      </c>
      <c r="D295" s="128" t="s">
        <v>141</v>
      </c>
      <c r="E295" s="129" t="s">
        <v>378</v>
      </c>
      <c r="F295" s="130" t="s">
        <v>379</v>
      </c>
      <c r="G295" s="131" t="s">
        <v>144</v>
      </c>
      <c r="H295" s="132">
        <v>2.4340000000000002</v>
      </c>
      <c r="I295" s="133"/>
      <c r="J295" s="134">
        <f>ROUND(I295*H295,2)</f>
        <v>0</v>
      </c>
      <c r="K295" s="130" t="s">
        <v>145</v>
      </c>
      <c r="L295" s="33"/>
      <c r="M295" s="135" t="s">
        <v>19</v>
      </c>
      <c r="N295" s="136" t="s">
        <v>43</v>
      </c>
      <c r="P295" s="137">
        <f>O295*H295</f>
        <v>0</v>
      </c>
      <c r="Q295" s="137">
        <v>2.5018699999999998</v>
      </c>
      <c r="R295" s="137">
        <f>Q295*H295</f>
        <v>6.0895515800000002</v>
      </c>
      <c r="S295" s="137">
        <v>0</v>
      </c>
      <c r="T295" s="138">
        <f>S295*H295</f>
        <v>0</v>
      </c>
      <c r="AR295" s="139" t="s">
        <v>146</v>
      </c>
      <c r="AT295" s="139" t="s">
        <v>141</v>
      </c>
      <c r="AU295" s="139" t="s">
        <v>82</v>
      </c>
      <c r="AY295" s="18" t="s">
        <v>139</v>
      </c>
      <c r="BE295" s="140">
        <f>IF(N295="základní",J295,0)</f>
        <v>0</v>
      </c>
      <c r="BF295" s="140">
        <f>IF(N295="snížená",J295,0)</f>
        <v>0</v>
      </c>
      <c r="BG295" s="140">
        <f>IF(N295="zákl. přenesená",J295,0)</f>
        <v>0</v>
      </c>
      <c r="BH295" s="140">
        <f>IF(N295="sníž. přenesená",J295,0)</f>
        <v>0</v>
      </c>
      <c r="BI295" s="140">
        <f>IF(N295="nulová",J295,0)</f>
        <v>0</v>
      </c>
      <c r="BJ295" s="18" t="s">
        <v>80</v>
      </c>
      <c r="BK295" s="140">
        <f>ROUND(I295*H295,2)</f>
        <v>0</v>
      </c>
      <c r="BL295" s="18" t="s">
        <v>146</v>
      </c>
      <c r="BM295" s="139" t="s">
        <v>380</v>
      </c>
    </row>
    <row r="296" spans="2:65" s="1" customFormat="1" ht="11.25">
      <c r="B296" s="33"/>
      <c r="D296" s="141" t="s">
        <v>148</v>
      </c>
      <c r="F296" s="142" t="s">
        <v>381</v>
      </c>
      <c r="I296" s="143"/>
      <c r="L296" s="33"/>
      <c r="M296" s="144"/>
      <c r="T296" s="54"/>
      <c r="AT296" s="18" t="s">
        <v>148</v>
      </c>
      <c r="AU296" s="18" t="s">
        <v>82</v>
      </c>
    </row>
    <row r="297" spans="2:65" s="12" customFormat="1" ht="11.25">
      <c r="B297" s="145"/>
      <c r="D297" s="146" t="s">
        <v>150</v>
      </c>
      <c r="E297" s="147" t="s">
        <v>19</v>
      </c>
      <c r="F297" s="148" t="s">
        <v>151</v>
      </c>
      <c r="H297" s="147" t="s">
        <v>19</v>
      </c>
      <c r="I297" s="149"/>
      <c r="L297" s="145"/>
      <c r="M297" s="150"/>
      <c r="T297" s="151"/>
      <c r="AT297" s="147" t="s">
        <v>150</v>
      </c>
      <c r="AU297" s="147" t="s">
        <v>82</v>
      </c>
      <c r="AV297" s="12" t="s">
        <v>80</v>
      </c>
      <c r="AW297" s="12" t="s">
        <v>33</v>
      </c>
      <c r="AX297" s="12" t="s">
        <v>72</v>
      </c>
      <c r="AY297" s="147" t="s">
        <v>139</v>
      </c>
    </row>
    <row r="298" spans="2:65" s="12" customFormat="1" ht="11.25">
      <c r="B298" s="145"/>
      <c r="D298" s="146" t="s">
        <v>150</v>
      </c>
      <c r="E298" s="147" t="s">
        <v>19</v>
      </c>
      <c r="F298" s="148" t="s">
        <v>268</v>
      </c>
      <c r="H298" s="147" t="s">
        <v>19</v>
      </c>
      <c r="I298" s="149"/>
      <c r="L298" s="145"/>
      <c r="M298" s="150"/>
      <c r="T298" s="151"/>
      <c r="AT298" s="147" t="s">
        <v>150</v>
      </c>
      <c r="AU298" s="147" t="s">
        <v>82</v>
      </c>
      <c r="AV298" s="12" t="s">
        <v>80</v>
      </c>
      <c r="AW298" s="12" t="s">
        <v>33</v>
      </c>
      <c r="AX298" s="12" t="s">
        <v>72</v>
      </c>
      <c r="AY298" s="147" t="s">
        <v>139</v>
      </c>
    </row>
    <row r="299" spans="2:65" s="13" customFormat="1" ht="11.25">
      <c r="B299" s="152"/>
      <c r="D299" s="146" t="s">
        <v>150</v>
      </c>
      <c r="E299" s="153" t="s">
        <v>19</v>
      </c>
      <c r="F299" s="154" t="s">
        <v>382</v>
      </c>
      <c r="H299" s="155">
        <v>9.8339999999999996</v>
      </c>
      <c r="I299" s="156"/>
      <c r="L299" s="152"/>
      <c r="M299" s="157"/>
      <c r="T299" s="158"/>
      <c r="AT299" s="153" t="s">
        <v>150</v>
      </c>
      <c r="AU299" s="153" t="s">
        <v>82</v>
      </c>
      <c r="AV299" s="13" t="s">
        <v>82</v>
      </c>
      <c r="AW299" s="13" t="s">
        <v>33</v>
      </c>
      <c r="AX299" s="13" t="s">
        <v>72</v>
      </c>
      <c r="AY299" s="153" t="s">
        <v>139</v>
      </c>
    </row>
    <row r="300" spans="2:65" s="13" customFormat="1" ht="11.25">
      <c r="B300" s="152"/>
      <c r="D300" s="146" t="s">
        <v>150</v>
      </c>
      <c r="E300" s="153" t="s">
        <v>19</v>
      </c>
      <c r="F300" s="154" t="s">
        <v>383</v>
      </c>
      <c r="H300" s="155">
        <v>0.66</v>
      </c>
      <c r="I300" s="156"/>
      <c r="L300" s="152"/>
      <c r="M300" s="157"/>
      <c r="T300" s="158"/>
      <c r="AT300" s="153" t="s">
        <v>150</v>
      </c>
      <c r="AU300" s="153" t="s">
        <v>82</v>
      </c>
      <c r="AV300" s="13" t="s">
        <v>82</v>
      </c>
      <c r="AW300" s="13" t="s">
        <v>33</v>
      </c>
      <c r="AX300" s="13" t="s">
        <v>72</v>
      </c>
      <c r="AY300" s="153" t="s">
        <v>139</v>
      </c>
    </row>
    <row r="301" spans="2:65" s="15" customFormat="1" ht="11.25">
      <c r="B301" s="167"/>
      <c r="D301" s="146" t="s">
        <v>150</v>
      </c>
      <c r="E301" s="168" t="s">
        <v>19</v>
      </c>
      <c r="F301" s="169" t="s">
        <v>224</v>
      </c>
      <c r="H301" s="170">
        <v>10.494</v>
      </c>
      <c r="I301" s="171"/>
      <c r="L301" s="167"/>
      <c r="M301" s="172"/>
      <c r="T301" s="173"/>
      <c r="AT301" s="168" t="s">
        <v>150</v>
      </c>
      <c r="AU301" s="168" t="s">
        <v>82</v>
      </c>
      <c r="AV301" s="15" t="s">
        <v>160</v>
      </c>
      <c r="AW301" s="15" t="s">
        <v>33</v>
      </c>
      <c r="AX301" s="15" t="s">
        <v>72</v>
      </c>
      <c r="AY301" s="168" t="s">
        <v>139</v>
      </c>
    </row>
    <row r="302" spans="2:65" s="12" customFormat="1" ht="11.25">
      <c r="B302" s="145"/>
      <c r="D302" s="146" t="s">
        <v>150</v>
      </c>
      <c r="E302" s="147" t="s">
        <v>19</v>
      </c>
      <c r="F302" s="148" t="s">
        <v>272</v>
      </c>
      <c r="H302" s="147" t="s">
        <v>19</v>
      </c>
      <c r="I302" s="149"/>
      <c r="L302" s="145"/>
      <c r="M302" s="150"/>
      <c r="T302" s="151"/>
      <c r="AT302" s="147" t="s">
        <v>150</v>
      </c>
      <c r="AU302" s="147" t="s">
        <v>82</v>
      </c>
      <c r="AV302" s="12" t="s">
        <v>80</v>
      </c>
      <c r="AW302" s="12" t="s">
        <v>33</v>
      </c>
      <c r="AX302" s="12" t="s">
        <v>72</v>
      </c>
      <c r="AY302" s="147" t="s">
        <v>139</v>
      </c>
    </row>
    <row r="303" spans="2:65" s="13" customFormat="1" ht="11.25">
      <c r="B303" s="152"/>
      <c r="D303" s="146" t="s">
        <v>150</v>
      </c>
      <c r="E303" s="153" t="s">
        <v>19</v>
      </c>
      <c r="F303" s="154" t="s">
        <v>384</v>
      </c>
      <c r="H303" s="155">
        <v>3.57</v>
      </c>
      <c r="I303" s="156"/>
      <c r="L303" s="152"/>
      <c r="M303" s="157"/>
      <c r="T303" s="158"/>
      <c r="AT303" s="153" t="s">
        <v>150</v>
      </c>
      <c r="AU303" s="153" t="s">
        <v>82</v>
      </c>
      <c r="AV303" s="13" t="s">
        <v>82</v>
      </c>
      <c r="AW303" s="13" t="s">
        <v>33</v>
      </c>
      <c r="AX303" s="13" t="s">
        <v>72</v>
      </c>
      <c r="AY303" s="153" t="s">
        <v>139</v>
      </c>
    </row>
    <row r="304" spans="2:65" s="15" customFormat="1" ht="11.25">
      <c r="B304" s="167"/>
      <c r="D304" s="146" t="s">
        <v>150</v>
      </c>
      <c r="E304" s="168" t="s">
        <v>19</v>
      </c>
      <c r="F304" s="169" t="s">
        <v>224</v>
      </c>
      <c r="H304" s="170">
        <v>3.57</v>
      </c>
      <c r="I304" s="171"/>
      <c r="L304" s="167"/>
      <c r="M304" s="172"/>
      <c r="T304" s="173"/>
      <c r="AT304" s="168" t="s">
        <v>150</v>
      </c>
      <c r="AU304" s="168" t="s">
        <v>82</v>
      </c>
      <c r="AV304" s="15" t="s">
        <v>160</v>
      </c>
      <c r="AW304" s="15" t="s">
        <v>33</v>
      </c>
      <c r="AX304" s="15" t="s">
        <v>72</v>
      </c>
      <c r="AY304" s="168" t="s">
        <v>139</v>
      </c>
    </row>
    <row r="305" spans="2:51" s="12" customFormat="1" ht="11.25">
      <c r="B305" s="145"/>
      <c r="D305" s="146" t="s">
        <v>150</v>
      </c>
      <c r="E305" s="147" t="s">
        <v>19</v>
      </c>
      <c r="F305" s="148" t="s">
        <v>275</v>
      </c>
      <c r="H305" s="147" t="s">
        <v>19</v>
      </c>
      <c r="I305" s="149"/>
      <c r="L305" s="145"/>
      <c r="M305" s="150"/>
      <c r="T305" s="151"/>
      <c r="AT305" s="147" t="s">
        <v>150</v>
      </c>
      <c r="AU305" s="147" t="s">
        <v>82</v>
      </c>
      <c r="AV305" s="12" t="s">
        <v>80</v>
      </c>
      <c r="AW305" s="12" t="s">
        <v>33</v>
      </c>
      <c r="AX305" s="12" t="s">
        <v>72</v>
      </c>
      <c r="AY305" s="147" t="s">
        <v>139</v>
      </c>
    </row>
    <row r="306" spans="2:51" s="13" customFormat="1" ht="11.25">
      <c r="B306" s="152"/>
      <c r="D306" s="146" t="s">
        <v>150</v>
      </c>
      <c r="E306" s="153" t="s">
        <v>19</v>
      </c>
      <c r="F306" s="154" t="s">
        <v>385</v>
      </c>
      <c r="H306" s="155">
        <v>4.4000000000000004</v>
      </c>
      <c r="I306" s="156"/>
      <c r="L306" s="152"/>
      <c r="M306" s="157"/>
      <c r="T306" s="158"/>
      <c r="AT306" s="153" t="s">
        <v>150</v>
      </c>
      <c r="AU306" s="153" t="s">
        <v>82</v>
      </c>
      <c r="AV306" s="13" t="s">
        <v>82</v>
      </c>
      <c r="AW306" s="13" t="s">
        <v>33</v>
      </c>
      <c r="AX306" s="13" t="s">
        <v>72</v>
      </c>
      <c r="AY306" s="153" t="s">
        <v>139</v>
      </c>
    </row>
    <row r="307" spans="2:51" s="13" customFormat="1" ht="11.25">
      <c r="B307" s="152"/>
      <c r="D307" s="146" t="s">
        <v>150</v>
      </c>
      <c r="E307" s="153" t="s">
        <v>19</v>
      </c>
      <c r="F307" s="154" t="s">
        <v>386</v>
      </c>
      <c r="H307" s="155">
        <v>5.5279999999999996</v>
      </c>
      <c r="I307" s="156"/>
      <c r="L307" s="152"/>
      <c r="M307" s="157"/>
      <c r="T307" s="158"/>
      <c r="AT307" s="153" t="s">
        <v>150</v>
      </c>
      <c r="AU307" s="153" t="s">
        <v>82</v>
      </c>
      <c r="AV307" s="13" t="s">
        <v>82</v>
      </c>
      <c r="AW307" s="13" t="s">
        <v>33</v>
      </c>
      <c r="AX307" s="13" t="s">
        <v>72</v>
      </c>
      <c r="AY307" s="153" t="s">
        <v>139</v>
      </c>
    </row>
    <row r="308" spans="2:51" s="13" customFormat="1" ht="11.25">
      <c r="B308" s="152"/>
      <c r="D308" s="146" t="s">
        <v>150</v>
      </c>
      <c r="E308" s="153" t="s">
        <v>19</v>
      </c>
      <c r="F308" s="154" t="s">
        <v>387</v>
      </c>
      <c r="H308" s="155">
        <v>0.105</v>
      </c>
      <c r="I308" s="156"/>
      <c r="L308" s="152"/>
      <c r="M308" s="157"/>
      <c r="T308" s="158"/>
      <c r="AT308" s="153" t="s">
        <v>150</v>
      </c>
      <c r="AU308" s="153" t="s">
        <v>82</v>
      </c>
      <c r="AV308" s="13" t="s">
        <v>82</v>
      </c>
      <c r="AW308" s="13" t="s">
        <v>33</v>
      </c>
      <c r="AX308" s="13" t="s">
        <v>72</v>
      </c>
      <c r="AY308" s="153" t="s">
        <v>139</v>
      </c>
    </row>
    <row r="309" spans="2:51" s="15" customFormat="1" ht="11.25">
      <c r="B309" s="167"/>
      <c r="D309" s="146" t="s">
        <v>150</v>
      </c>
      <c r="E309" s="168" t="s">
        <v>19</v>
      </c>
      <c r="F309" s="169" t="s">
        <v>224</v>
      </c>
      <c r="H309" s="170">
        <v>10.033000000000001</v>
      </c>
      <c r="I309" s="171"/>
      <c r="L309" s="167"/>
      <c r="M309" s="172"/>
      <c r="T309" s="173"/>
      <c r="AT309" s="168" t="s">
        <v>150</v>
      </c>
      <c r="AU309" s="168" t="s">
        <v>82</v>
      </c>
      <c r="AV309" s="15" t="s">
        <v>160</v>
      </c>
      <c r="AW309" s="15" t="s">
        <v>33</v>
      </c>
      <c r="AX309" s="15" t="s">
        <v>72</v>
      </c>
      <c r="AY309" s="168" t="s">
        <v>139</v>
      </c>
    </row>
    <row r="310" spans="2:51" s="12" customFormat="1" ht="11.25">
      <c r="B310" s="145"/>
      <c r="D310" s="146" t="s">
        <v>150</v>
      </c>
      <c r="E310" s="147" t="s">
        <v>19</v>
      </c>
      <c r="F310" s="148" t="s">
        <v>281</v>
      </c>
      <c r="H310" s="147" t="s">
        <v>19</v>
      </c>
      <c r="I310" s="149"/>
      <c r="L310" s="145"/>
      <c r="M310" s="150"/>
      <c r="T310" s="151"/>
      <c r="AT310" s="147" t="s">
        <v>150</v>
      </c>
      <c r="AU310" s="147" t="s">
        <v>82</v>
      </c>
      <c r="AV310" s="12" t="s">
        <v>80</v>
      </c>
      <c r="AW310" s="12" t="s">
        <v>33</v>
      </c>
      <c r="AX310" s="12" t="s">
        <v>72</v>
      </c>
      <c r="AY310" s="147" t="s">
        <v>139</v>
      </c>
    </row>
    <row r="311" spans="2:51" s="13" customFormat="1" ht="11.25">
      <c r="B311" s="152"/>
      <c r="D311" s="146" t="s">
        <v>150</v>
      </c>
      <c r="E311" s="153" t="s">
        <v>19</v>
      </c>
      <c r="F311" s="154" t="s">
        <v>388</v>
      </c>
      <c r="H311" s="155">
        <v>4.141</v>
      </c>
      <c r="I311" s="156"/>
      <c r="L311" s="152"/>
      <c r="M311" s="157"/>
      <c r="T311" s="158"/>
      <c r="AT311" s="153" t="s">
        <v>150</v>
      </c>
      <c r="AU311" s="153" t="s">
        <v>82</v>
      </c>
      <c r="AV311" s="13" t="s">
        <v>82</v>
      </c>
      <c r="AW311" s="13" t="s">
        <v>33</v>
      </c>
      <c r="AX311" s="13" t="s">
        <v>72</v>
      </c>
      <c r="AY311" s="153" t="s">
        <v>139</v>
      </c>
    </row>
    <row r="312" spans="2:51" s="13" customFormat="1" ht="11.25">
      <c r="B312" s="152"/>
      <c r="D312" s="146" t="s">
        <v>150</v>
      </c>
      <c r="E312" s="153" t="s">
        <v>19</v>
      </c>
      <c r="F312" s="154" t="s">
        <v>389</v>
      </c>
      <c r="H312" s="155">
        <v>5.202</v>
      </c>
      <c r="I312" s="156"/>
      <c r="L312" s="152"/>
      <c r="M312" s="157"/>
      <c r="T312" s="158"/>
      <c r="AT312" s="153" t="s">
        <v>150</v>
      </c>
      <c r="AU312" s="153" t="s">
        <v>82</v>
      </c>
      <c r="AV312" s="13" t="s">
        <v>82</v>
      </c>
      <c r="AW312" s="13" t="s">
        <v>33</v>
      </c>
      <c r="AX312" s="13" t="s">
        <v>72</v>
      </c>
      <c r="AY312" s="153" t="s">
        <v>139</v>
      </c>
    </row>
    <row r="313" spans="2:51" s="13" customFormat="1" ht="11.25">
      <c r="B313" s="152"/>
      <c r="D313" s="146" t="s">
        <v>150</v>
      </c>
      <c r="E313" s="153" t="s">
        <v>19</v>
      </c>
      <c r="F313" s="154" t="s">
        <v>387</v>
      </c>
      <c r="H313" s="155">
        <v>0.105</v>
      </c>
      <c r="I313" s="156"/>
      <c r="L313" s="152"/>
      <c r="M313" s="157"/>
      <c r="T313" s="158"/>
      <c r="AT313" s="153" t="s">
        <v>150</v>
      </c>
      <c r="AU313" s="153" t="s">
        <v>82</v>
      </c>
      <c r="AV313" s="13" t="s">
        <v>82</v>
      </c>
      <c r="AW313" s="13" t="s">
        <v>33</v>
      </c>
      <c r="AX313" s="13" t="s">
        <v>72</v>
      </c>
      <c r="AY313" s="153" t="s">
        <v>139</v>
      </c>
    </row>
    <row r="314" spans="2:51" s="15" customFormat="1" ht="11.25">
      <c r="B314" s="167"/>
      <c r="D314" s="146" t="s">
        <v>150</v>
      </c>
      <c r="E314" s="168" t="s">
        <v>19</v>
      </c>
      <c r="F314" s="169" t="s">
        <v>224</v>
      </c>
      <c r="H314" s="170">
        <v>9.4480000000000004</v>
      </c>
      <c r="I314" s="171"/>
      <c r="L314" s="167"/>
      <c r="M314" s="172"/>
      <c r="T314" s="173"/>
      <c r="AT314" s="168" t="s">
        <v>150</v>
      </c>
      <c r="AU314" s="168" t="s">
        <v>82</v>
      </c>
      <c r="AV314" s="15" t="s">
        <v>160</v>
      </c>
      <c r="AW314" s="15" t="s">
        <v>33</v>
      </c>
      <c r="AX314" s="15" t="s">
        <v>72</v>
      </c>
      <c r="AY314" s="168" t="s">
        <v>139</v>
      </c>
    </row>
    <row r="315" spans="2:51" s="12" customFormat="1" ht="11.25">
      <c r="B315" s="145"/>
      <c r="D315" s="146" t="s">
        <v>150</v>
      </c>
      <c r="E315" s="147" t="s">
        <v>19</v>
      </c>
      <c r="F315" s="148" t="s">
        <v>284</v>
      </c>
      <c r="H315" s="147" t="s">
        <v>19</v>
      </c>
      <c r="I315" s="149"/>
      <c r="L315" s="145"/>
      <c r="M315" s="150"/>
      <c r="T315" s="151"/>
      <c r="AT315" s="147" t="s">
        <v>150</v>
      </c>
      <c r="AU315" s="147" t="s">
        <v>82</v>
      </c>
      <c r="AV315" s="12" t="s">
        <v>80</v>
      </c>
      <c r="AW315" s="12" t="s">
        <v>33</v>
      </c>
      <c r="AX315" s="12" t="s">
        <v>72</v>
      </c>
      <c r="AY315" s="147" t="s">
        <v>139</v>
      </c>
    </row>
    <row r="316" spans="2:51" s="13" customFormat="1" ht="11.25">
      <c r="B316" s="152"/>
      <c r="D316" s="146" t="s">
        <v>150</v>
      </c>
      <c r="E316" s="153" t="s">
        <v>19</v>
      </c>
      <c r="F316" s="154" t="s">
        <v>390</v>
      </c>
      <c r="H316" s="155">
        <v>3.5110000000000001</v>
      </c>
      <c r="I316" s="156"/>
      <c r="L316" s="152"/>
      <c r="M316" s="157"/>
      <c r="T316" s="158"/>
      <c r="AT316" s="153" t="s">
        <v>150</v>
      </c>
      <c r="AU316" s="153" t="s">
        <v>82</v>
      </c>
      <c r="AV316" s="13" t="s">
        <v>82</v>
      </c>
      <c r="AW316" s="13" t="s">
        <v>33</v>
      </c>
      <c r="AX316" s="13" t="s">
        <v>72</v>
      </c>
      <c r="AY316" s="153" t="s">
        <v>139</v>
      </c>
    </row>
    <row r="317" spans="2:51" s="15" customFormat="1" ht="11.25">
      <c r="B317" s="167"/>
      <c r="D317" s="146" t="s">
        <v>150</v>
      </c>
      <c r="E317" s="168" t="s">
        <v>19</v>
      </c>
      <c r="F317" s="169" t="s">
        <v>224</v>
      </c>
      <c r="H317" s="170">
        <v>3.5110000000000001</v>
      </c>
      <c r="I317" s="171"/>
      <c r="L317" s="167"/>
      <c r="M317" s="172"/>
      <c r="T317" s="173"/>
      <c r="AT317" s="168" t="s">
        <v>150</v>
      </c>
      <c r="AU317" s="168" t="s">
        <v>82</v>
      </c>
      <c r="AV317" s="15" t="s">
        <v>160</v>
      </c>
      <c r="AW317" s="15" t="s">
        <v>33</v>
      </c>
      <c r="AX317" s="15" t="s">
        <v>72</v>
      </c>
      <c r="AY317" s="168" t="s">
        <v>139</v>
      </c>
    </row>
    <row r="318" spans="2:51" s="12" customFormat="1" ht="11.25">
      <c r="B318" s="145"/>
      <c r="D318" s="146" t="s">
        <v>150</v>
      </c>
      <c r="E318" s="147" t="s">
        <v>19</v>
      </c>
      <c r="F318" s="148" t="s">
        <v>289</v>
      </c>
      <c r="H318" s="147" t="s">
        <v>19</v>
      </c>
      <c r="I318" s="149"/>
      <c r="L318" s="145"/>
      <c r="M318" s="150"/>
      <c r="T318" s="151"/>
      <c r="AT318" s="147" t="s">
        <v>150</v>
      </c>
      <c r="AU318" s="147" t="s">
        <v>82</v>
      </c>
      <c r="AV318" s="12" t="s">
        <v>80</v>
      </c>
      <c r="AW318" s="12" t="s">
        <v>33</v>
      </c>
      <c r="AX318" s="12" t="s">
        <v>72</v>
      </c>
      <c r="AY318" s="147" t="s">
        <v>139</v>
      </c>
    </row>
    <row r="319" spans="2:51" s="13" customFormat="1" ht="11.25">
      <c r="B319" s="152"/>
      <c r="D319" s="146" t="s">
        <v>150</v>
      </c>
      <c r="E319" s="153" t="s">
        <v>19</v>
      </c>
      <c r="F319" s="154" t="s">
        <v>390</v>
      </c>
      <c r="H319" s="155">
        <v>3.5110000000000001</v>
      </c>
      <c r="I319" s="156"/>
      <c r="L319" s="152"/>
      <c r="M319" s="157"/>
      <c r="T319" s="158"/>
      <c r="AT319" s="153" t="s">
        <v>150</v>
      </c>
      <c r="AU319" s="153" t="s">
        <v>82</v>
      </c>
      <c r="AV319" s="13" t="s">
        <v>82</v>
      </c>
      <c r="AW319" s="13" t="s">
        <v>33</v>
      </c>
      <c r="AX319" s="13" t="s">
        <v>72</v>
      </c>
      <c r="AY319" s="153" t="s">
        <v>139</v>
      </c>
    </row>
    <row r="320" spans="2:51" s="15" customFormat="1" ht="11.25">
      <c r="B320" s="167"/>
      <c r="D320" s="146" t="s">
        <v>150</v>
      </c>
      <c r="E320" s="168" t="s">
        <v>19</v>
      </c>
      <c r="F320" s="169" t="s">
        <v>224</v>
      </c>
      <c r="H320" s="170">
        <v>3.5110000000000001</v>
      </c>
      <c r="I320" s="171"/>
      <c r="L320" s="167"/>
      <c r="M320" s="172"/>
      <c r="T320" s="173"/>
      <c r="AT320" s="168" t="s">
        <v>150</v>
      </c>
      <c r="AU320" s="168" t="s">
        <v>82</v>
      </c>
      <c r="AV320" s="15" t="s">
        <v>160</v>
      </c>
      <c r="AW320" s="15" t="s">
        <v>33</v>
      </c>
      <c r="AX320" s="15" t="s">
        <v>72</v>
      </c>
      <c r="AY320" s="168" t="s">
        <v>139</v>
      </c>
    </row>
    <row r="321" spans="2:65" s="14" customFormat="1" ht="11.25">
      <c r="B321" s="159"/>
      <c r="D321" s="146" t="s">
        <v>150</v>
      </c>
      <c r="E321" s="160" t="s">
        <v>19</v>
      </c>
      <c r="F321" s="161" t="s">
        <v>154</v>
      </c>
      <c r="H321" s="162">
        <v>40.567</v>
      </c>
      <c r="I321" s="163"/>
      <c r="L321" s="159"/>
      <c r="M321" s="164"/>
      <c r="T321" s="165"/>
      <c r="AT321" s="160" t="s">
        <v>150</v>
      </c>
      <c r="AU321" s="160" t="s">
        <v>82</v>
      </c>
      <c r="AV321" s="14" t="s">
        <v>146</v>
      </c>
      <c r="AW321" s="14" t="s">
        <v>33</v>
      </c>
      <c r="AX321" s="14" t="s">
        <v>72</v>
      </c>
      <c r="AY321" s="160" t="s">
        <v>139</v>
      </c>
    </row>
    <row r="322" spans="2:65" s="13" customFormat="1" ht="11.25">
      <c r="B322" s="152"/>
      <c r="D322" s="146" t="s">
        <v>150</v>
      </c>
      <c r="E322" s="153" t="s">
        <v>19</v>
      </c>
      <c r="F322" s="154" t="s">
        <v>391</v>
      </c>
      <c r="H322" s="155">
        <v>2.4340000000000002</v>
      </c>
      <c r="I322" s="156"/>
      <c r="L322" s="152"/>
      <c r="M322" s="157"/>
      <c r="T322" s="158"/>
      <c r="AT322" s="153" t="s">
        <v>150</v>
      </c>
      <c r="AU322" s="153" t="s">
        <v>82</v>
      </c>
      <c r="AV322" s="13" t="s">
        <v>82</v>
      </c>
      <c r="AW322" s="13" t="s">
        <v>33</v>
      </c>
      <c r="AX322" s="13" t="s">
        <v>80</v>
      </c>
      <c r="AY322" s="153" t="s">
        <v>139</v>
      </c>
    </row>
    <row r="323" spans="2:65" s="1" customFormat="1" ht="16.5" customHeight="1">
      <c r="B323" s="33"/>
      <c r="C323" s="128" t="s">
        <v>392</v>
      </c>
      <c r="D323" s="128" t="s">
        <v>141</v>
      </c>
      <c r="E323" s="129" t="s">
        <v>393</v>
      </c>
      <c r="F323" s="130" t="s">
        <v>394</v>
      </c>
      <c r="G323" s="131" t="s">
        <v>185</v>
      </c>
      <c r="H323" s="132">
        <v>0.21099999999999999</v>
      </c>
      <c r="I323" s="133"/>
      <c r="J323" s="134">
        <f>ROUND(I323*H323,2)</f>
        <v>0</v>
      </c>
      <c r="K323" s="130" t="s">
        <v>145</v>
      </c>
      <c r="L323" s="33"/>
      <c r="M323" s="135" t="s">
        <v>19</v>
      </c>
      <c r="N323" s="136" t="s">
        <v>43</v>
      </c>
      <c r="P323" s="137">
        <f>O323*H323</f>
        <v>0</v>
      </c>
      <c r="Q323" s="137">
        <v>1.0627727796999999</v>
      </c>
      <c r="R323" s="137">
        <f>Q323*H323</f>
        <v>0.22424505651669999</v>
      </c>
      <c r="S323" s="137">
        <v>0</v>
      </c>
      <c r="T323" s="138">
        <f>S323*H323</f>
        <v>0</v>
      </c>
      <c r="AR323" s="139" t="s">
        <v>146</v>
      </c>
      <c r="AT323" s="139" t="s">
        <v>141</v>
      </c>
      <c r="AU323" s="139" t="s">
        <v>82</v>
      </c>
      <c r="AY323" s="18" t="s">
        <v>139</v>
      </c>
      <c r="BE323" s="140">
        <f>IF(N323="základní",J323,0)</f>
        <v>0</v>
      </c>
      <c r="BF323" s="140">
        <f>IF(N323="snížená",J323,0)</f>
        <v>0</v>
      </c>
      <c r="BG323" s="140">
        <f>IF(N323="zákl. přenesená",J323,0)</f>
        <v>0</v>
      </c>
      <c r="BH323" s="140">
        <f>IF(N323="sníž. přenesená",J323,0)</f>
        <v>0</v>
      </c>
      <c r="BI323" s="140">
        <f>IF(N323="nulová",J323,0)</f>
        <v>0</v>
      </c>
      <c r="BJ323" s="18" t="s">
        <v>80</v>
      </c>
      <c r="BK323" s="140">
        <f>ROUND(I323*H323,2)</f>
        <v>0</v>
      </c>
      <c r="BL323" s="18" t="s">
        <v>146</v>
      </c>
      <c r="BM323" s="139" t="s">
        <v>395</v>
      </c>
    </row>
    <row r="324" spans="2:65" s="1" customFormat="1" ht="11.25">
      <c r="B324" s="33"/>
      <c r="D324" s="141" t="s">
        <v>148</v>
      </c>
      <c r="F324" s="142" t="s">
        <v>396</v>
      </c>
      <c r="I324" s="143"/>
      <c r="L324" s="33"/>
      <c r="M324" s="144"/>
      <c r="T324" s="54"/>
      <c r="AT324" s="18" t="s">
        <v>148</v>
      </c>
      <c r="AU324" s="18" t="s">
        <v>82</v>
      </c>
    </row>
    <row r="325" spans="2:65" s="12" customFormat="1" ht="11.25">
      <c r="B325" s="145"/>
      <c r="D325" s="146" t="s">
        <v>150</v>
      </c>
      <c r="E325" s="147" t="s">
        <v>19</v>
      </c>
      <c r="F325" s="148" t="s">
        <v>151</v>
      </c>
      <c r="H325" s="147" t="s">
        <v>19</v>
      </c>
      <c r="I325" s="149"/>
      <c r="L325" s="145"/>
      <c r="M325" s="150"/>
      <c r="T325" s="151"/>
      <c r="AT325" s="147" t="s">
        <v>150</v>
      </c>
      <c r="AU325" s="147" t="s">
        <v>82</v>
      </c>
      <c r="AV325" s="12" t="s">
        <v>80</v>
      </c>
      <c r="AW325" s="12" t="s">
        <v>33</v>
      </c>
      <c r="AX325" s="12" t="s">
        <v>72</v>
      </c>
      <c r="AY325" s="147" t="s">
        <v>139</v>
      </c>
    </row>
    <row r="326" spans="2:65" s="12" customFormat="1" ht="11.25">
      <c r="B326" s="145"/>
      <c r="D326" s="146" t="s">
        <v>150</v>
      </c>
      <c r="E326" s="147" t="s">
        <v>19</v>
      </c>
      <c r="F326" s="148" t="s">
        <v>222</v>
      </c>
      <c r="H326" s="147" t="s">
        <v>19</v>
      </c>
      <c r="I326" s="149"/>
      <c r="L326" s="145"/>
      <c r="M326" s="150"/>
      <c r="T326" s="151"/>
      <c r="AT326" s="147" t="s">
        <v>150</v>
      </c>
      <c r="AU326" s="147" t="s">
        <v>82</v>
      </c>
      <c r="AV326" s="12" t="s">
        <v>80</v>
      </c>
      <c r="AW326" s="12" t="s">
        <v>33</v>
      </c>
      <c r="AX326" s="12" t="s">
        <v>72</v>
      </c>
      <c r="AY326" s="147" t="s">
        <v>139</v>
      </c>
    </row>
    <row r="327" spans="2:65" s="13" customFormat="1" ht="11.25">
      <c r="B327" s="152"/>
      <c r="D327" s="146" t="s">
        <v>150</v>
      </c>
      <c r="E327" s="153" t="s">
        <v>19</v>
      </c>
      <c r="F327" s="154" t="s">
        <v>397</v>
      </c>
      <c r="H327" s="155">
        <v>0.17599999999999999</v>
      </c>
      <c r="I327" s="156"/>
      <c r="L327" s="152"/>
      <c r="M327" s="157"/>
      <c r="T327" s="158"/>
      <c r="AT327" s="153" t="s">
        <v>150</v>
      </c>
      <c r="AU327" s="153" t="s">
        <v>82</v>
      </c>
      <c r="AV327" s="13" t="s">
        <v>82</v>
      </c>
      <c r="AW327" s="13" t="s">
        <v>33</v>
      </c>
      <c r="AX327" s="13" t="s">
        <v>72</v>
      </c>
      <c r="AY327" s="153" t="s">
        <v>139</v>
      </c>
    </row>
    <row r="328" spans="2:65" s="15" customFormat="1" ht="11.25">
      <c r="B328" s="167"/>
      <c r="D328" s="146" t="s">
        <v>150</v>
      </c>
      <c r="E328" s="168" t="s">
        <v>19</v>
      </c>
      <c r="F328" s="169" t="s">
        <v>224</v>
      </c>
      <c r="H328" s="170">
        <v>0.17599999999999999</v>
      </c>
      <c r="I328" s="171"/>
      <c r="L328" s="167"/>
      <c r="M328" s="172"/>
      <c r="T328" s="173"/>
      <c r="AT328" s="168" t="s">
        <v>150</v>
      </c>
      <c r="AU328" s="168" t="s">
        <v>82</v>
      </c>
      <c r="AV328" s="15" t="s">
        <v>160</v>
      </c>
      <c r="AW328" s="15" t="s">
        <v>33</v>
      </c>
      <c r="AX328" s="15" t="s">
        <v>72</v>
      </c>
      <c r="AY328" s="168" t="s">
        <v>139</v>
      </c>
    </row>
    <row r="329" spans="2:65" s="13" customFormat="1" ht="11.25">
      <c r="B329" s="152"/>
      <c r="D329" s="146" t="s">
        <v>150</v>
      </c>
      <c r="E329" s="153" t="s">
        <v>19</v>
      </c>
      <c r="F329" s="154" t="s">
        <v>398</v>
      </c>
      <c r="H329" s="155">
        <v>3.5000000000000003E-2</v>
      </c>
      <c r="I329" s="156"/>
      <c r="L329" s="152"/>
      <c r="M329" s="157"/>
      <c r="T329" s="158"/>
      <c r="AT329" s="153" t="s">
        <v>150</v>
      </c>
      <c r="AU329" s="153" t="s">
        <v>82</v>
      </c>
      <c r="AV329" s="13" t="s">
        <v>82</v>
      </c>
      <c r="AW329" s="13" t="s">
        <v>33</v>
      </c>
      <c r="AX329" s="13" t="s">
        <v>72</v>
      </c>
      <c r="AY329" s="153" t="s">
        <v>139</v>
      </c>
    </row>
    <row r="330" spans="2:65" s="15" customFormat="1" ht="11.25">
      <c r="B330" s="167"/>
      <c r="D330" s="146" t="s">
        <v>150</v>
      </c>
      <c r="E330" s="168" t="s">
        <v>19</v>
      </c>
      <c r="F330" s="169" t="s">
        <v>224</v>
      </c>
      <c r="H330" s="170">
        <v>3.5000000000000003E-2</v>
      </c>
      <c r="I330" s="171"/>
      <c r="L330" s="167"/>
      <c r="M330" s="172"/>
      <c r="T330" s="173"/>
      <c r="AT330" s="168" t="s">
        <v>150</v>
      </c>
      <c r="AU330" s="168" t="s">
        <v>82</v>
      </c>
      <c r="AV330" s="15" t="s">
        <v>160</v>
      </c>
      <c r="AW330" s="15" t="s">
        <v>33</v>
      </c>
      <c r="AX330" s="15" t="s">
        <v>72</v>
      </c>
      <c r="AY330" s="168" t="s">
        <v>139</v>
      </c>
    </row>
    <row r="331" spans="2:65" s="14" customFormat="1" ht="11.25">
      <c r="B331" s="159"/>
      <c r="D331" s="146" t="s">
        <v>150</v>
      </c>
      <c r="E331" s="160" t="s">
        <v>19</v>
      </c>
      <c r="F331" s="161" t="s">
        <v>154</v>
      </c>
      <c r="H331" s="162">
        <v>0.21099999999999999</v>
      </c>
      <c r="I331" s="163"/>
      <c r="L331" s="159"/>
      <c r="M331" s="164"/>
      <c r="T331" s="165"/>
      <c r="AT331" s="160" t="s">
        <v>150</v>
      </c>
      <c r="AU331" s="160" t="s">
        <v>82</v>
      </c>
      <c r="AV331" s="14" t="s">
        <v>146</v>
      </c>
      <c r="AW331" s="14" t="s">
        <v>33</v>
      </c>
      <c r="AX331" s="14" t="s">
        <v>80</v>
      </c>
      <c r="AY331" s="160" t="s">
        <v>139</v>
      </c>
    </row>
    <row r="332" spans="2:65" s="1" customFormat="1" ht="16.5" customHeight="1">
      <c r="B332" s="33"/>
      <c r="C332" s="128" t="s">
        <v>399</v>
      </c>
      <c r="D332" s="128" t="s">
        <v>141</v>
      </c>
      <c r="E332" s="129" t="s">
        <v>400</v>
      </c>
      <c r="F332" s="130" t="s">
        <v>401</v>
      </c>
      <c r="G332" s="131" t="s">
        <v>197</v>
      </c>
      <c r="H332" s="132">
        <v>40.567</v>
      </c>
      <c r="I332" s="133"/>
      <c r="J332" s="134">
        <f>ROUND(I332*H332,2)</f>
        <v>0</v>
      </c>
      <c r="K332" s="130" t="s">
        <v>145</v>
      </c>
      <c r="L332" s="33"/>
      <c r="M332" s="135" t="s">
        <v>19</v>
      </c>
      <c r="N332" s="136" t="s">
        <v>43</v>
      </c>
      <c r="P332" s="137">
        <f>O332*H332</f>
        <v>0</v>
      </c>
      <c r="Q332" s="137">
        <v>1.44E-6</v>
      </c>
      <c r="R332" s="137">
        <f>Q332*H332</f>
        <v>5.8416479999999997E-5</v>
      </c>
      <c r="S332" s="137">
        <v>0</v>
      </c>
      <c r="T332" s="138">
        <f>S332*H332</f>
        <v>0</v>
      </c>
      <c r="AR332" s="139" t="s">
        <v>146</v>
      </c>
      <c r="AT332" s="139" t="s">
        <v>141</v>
      </c>
      <c r="AU332" s="139" t="s">
        <v>82</v>
      </c>
      <c r="AY332" s="18" t="s">
        <v>139</v>
      </c>
      <c r="BE332" s="140">
        <f>IF(N332="základní",J332,0)</f>
        <v>0</v>
      </c>
      <c r="BF332" s="140">
        <f>IF(N332="snížená",J332,0)</f>
        <v>0</v>
      </c>
      <c r="BG332" s="140">
        <f>IF(N332="zákl. přenesená",J332,0)</f>
        <v>0</v>
      </c>
      <c r="BH332" s="140">
        <f>IF(N332="sníž. přenesená",J332,0)</f>
        <v>0</v>
      </c>
      <c r="BI332" s="140">
        <f>IF(N332="nulová",J332,0)</f>
        <v>0</v>
      </c>
      <c r="BJ332" s="18" t="s">
        <v>80</v>
      </c>
      <c r="BK332" s="140">
        <f>ROUND(I332*H332,2)</f>
        <v>0</v>
      </c>
      <c r="BL332" s="18" t="s">
        <v>146</v>
      </c>
      <c r="BM332" s="139" t="s">
        <v>402</v>
      </c>
    </row>
    <row r="333" spans="2:65" s="1" customFormat="1" ht="11.25">
      <c r="B333" s="33"/>
      <c r="D333" s="141" t="s">
        <v>148</v>
      </c>
      <c r="F333" s="142" t="s">
        <v>403</v>
      </c>
      <c r="I333" s="143"/>
      <c r="L333" s="33"/>
      <c r="M333" s="144"/>
      <c r="T333" s="54"/>
      <c r="AT333" s="18" t="s">
        <v>148</v>
      </c>
      <c r="AU333" s="18" t="s">
        <v>82</v>
      </c>
    </row>
    <row r="334" spans="2:65" s="13" customFormat="1" ht="11.25">
      <c r="B334" s="152"/>
      <c r="D334" s="146" t="s">
        <v>150</v>
      </c>
      <c r="E334" s="153" t="s">
        <v>19</v>
      </c>
      <c r="F334" s="154" t="s">
        <v>404</v>
      </c>
      <c r="H334" s="155">
        <v>40.567</v>
      </c>
      <c r="I334" s="156"/>
      <c r="L334" s="152"/>
      <c r="M334" s="157"/>
      <c r="T334" s="158"/>
      <c r="AT334" s="153" t="s">
        <v>150</v>
      </c>
      <c r="AU334" s="153" t="s">
        <v>82</v>
      </c>
      <c r="AV334" s="13" t="s">
        <v>82</v>
      </c>
      <c r="AW334" s="13" t="s">
        <v>33</v>
      </c>
      <c r="AX334" s="13" t="s">
        <v>72</v>
      </c>
      <c r="AY334" s="153" t="s">
        <v>139</v>
      </c>
    </row>
    <row r="335" spans="2:65" s="14" customFormat="1" ht="11.25">
      <c r="B335" s="159"/>
      <c r="D335" s="146" t="s">
        <v>150</v>
      </c>
      <c r="E335" s="160" t="s">
        <v>19</v>
      </c>
      <c r="F335" s="161" t="s">
        <v>154</v>
      </c>
      <c r="H335" s="162">
        <v>40.567</v>
      </c>
      <c r="I335" s="163"/>
      <c r="L335" s="159"/>
      <c r="M335" s="164"/>
      <c r="T335" s="165"/>
      <c r="AT335" s="160" t="s">
        <v>150</v>
      </c>
      <c r="AU335" s="160" t="s">
        <v>82</v>
      </c>
      <c r="AV335" s="14" t="s">
        <v>146</v>
      </c>
      <c r="AW335" s="14" t="s">
        <v>33</v>
      </c>
      <c r="AX335" s="14" t="s">
        <v>80</v>
      </c>
      <c r="AY335" s="160" t="s">
        <v>139</v>
      </c>
    </row>
    <row r="336" spans="2:65" s="1" customFormat="1" ht="24.2" customHeight="1">
      <c r="B336" s="33"/>
      <c r="C336" s="128" t="s">
        <v>405</v>
      </c>
      <c r="D336" s="128" t="s">
        <v>141</v>
      </c>
      <c r="E336" s="129" t="s">
        <v>406</v>
      </c>
      <c r="F336" s="130" t="s">
        <v>407</v>
      </c>
      <c r="G336" s="131" t="s">
        <v>313</v>
      </c>
      <c r="H336" s="132">
        <v>67.543000000000006</v>
      </c>
      <c r="I336" s="133"/>
      <c r="J336" s="134">
        <f>ROUND(I336*H336,2)</f>
        <v>0</v>
      </c>
      <c r="K336" s="130" t="s">
        <v>145</v>
      </c>
      <c r="L336" s="33"/>
      <c r="M336" s="135" t="s">
        <v>19</v>
      </c>
      <c r="N336" s="136" t="s">
        <v>43</v>
      </c>
      <c r="P336" s="137">
        <f>O336*H336</f>
        <v>0</v>
      </c>
      <c r="Q336" s="137">
        <v>2.0999999999999999E-5</v>
      </c>
      <c r="R336" s="137">
        <f>Q336*H336</f>
        <v>1.4184030000000002E-3</v>
      </c>
      <c r="S336" s="137">
        <v>0</v>
      </c>
      <c r="T336" s="138">
        <f>S336*H336</f>
        <v>0</v>
      </c>
      <c r="AR336" s="139" t="s">
        <v>146</v>
      </c>
      <c r="AT336" s="139" t="s">
        <v>141</v>
      </c>
      <c r="AU336" s="139" t="s">
        <v>82</v>
      </c>
      <c r="AY336" s="18" t="s">
        <v>139</v>
      </c>
      <c r="BE336" s="140">
        <f>IF(N336="základní",J336,0)</f>
        <v>0</v>
      </c>
      <c r="BF336" s="140">
        <f>IF(N336="snížená",J336,0)</f>
        <v>0</v>
      </c>
      <c r="BG336" s="140">
        <f>IF(N336="zákl. přenesená",J336,0)</f>
        <v>0</v>
      </c>
      <c r="BH336" s="140">
        <f>IF(N336="sníž. přenesená",J336,0)</f>
        <v>0</v>
      </c>
      <c r="BI336" s="140">
        <f>IF(N336="nulová",J336,0)</f>
        <v>0</v>
      </c>
      <c r="BJ336" s="18" t="s">
        <v>80</v>
      </c>
      <c r="BK336" s="140">
        <f>ROUND(I336*H336,2)</f>
        <v>0</v>
      </c>
      <c r="BL336" s="18" t="s">
        <v>146</v>
      </c>
      <c r="BM336" s="139" t="s">
        <v>408</v>
      </c>
    </row>
    <row r="337" spans="2:51" s="1" customFormat="1" ht="11.25">
      <c r="B337" s="33"/>
      <c r="D337" s="141" t="s">
        <v>148</v>
      </c>
      <c r="F337" s="142" t="s">
        <v>409</v>
      </c>
      <c r="I337" s="143"/>
      <c r="L337" s="33"/>
      <c r="M337" s="144"/>
      <c r="T337" s="54"/>
      <c r="AT337" s="18" t="s">
        <v>148</v>
      </c>
      <c r="AU337" s="18" t="s">
        <v>82</v>
      </c>
    </row>
    <row r="338" spans="2:51" s="12" customFormat="1" ht="11.25">
      <c r="B338" s="145"/>
      <c r="D338" s="146" t="s">
        <v>150</v>
      </c>
      <c r="E338" s="147" t="s">
        <v>19</v>
      </c>
      <c r="F338" s="148" t="s">
        <v>151</v>
      </c>
      <c r="H338" s="147" t="s">
        <v>19</v>
      </c>
      <c r="I338" s="149"/>
      <c r="L338" s="145"/>
      <c r="M338" s="150"/>
      <c r="T338" s="151"/>
      <c r="AT338" s="147" t="s">
        <v>150</v>
      </c>
      <c r="AU338" s="147" t="s">
        <v>82</v>
      </c>
      <c r="AV338" s="12" t="s">
        <v>80</v>
      </c>
      <c r="AW338" s="12" t="s">
        <v>33</v>
      </c>
      <c r="AX338" s="12" t="s">
        <v>72</v>
      </c>
      <c r="AY338" s="147" t="s">
        <v>139</v>
      </c>
    </row>
    <row r="339" spans="2:51" s="12" customFormat="1" ht="11.25">
      <c r="B339" s="145"/>
      <c r="D339" s="146" t="s">
        <v>150</v>
      </c>
      <c r="E339" s="147" t="s">
        <v>19</v>
      </c>
      <c r="F339" s="148" t="s">
        <v>268</v>
      </c>
      <c r="H339" s="147" t="s">
        <v>19</v>
      </c>
      <c r="I339" s="149"/>
      <c r="L339" s="145"/>
      <c r="M339" s="150"/>
      <c r="T339" s="151"/>
      <c r="AT339" s="147" t="s">
        <v>150</v>
      </c>
      <c r="AU339" s="147" t="s">
        <v>82</v>
      </c>
      <c r="AV339" s="12" t="s">
        <v>80</v>
      </c>
      <c r="AW339" s="12" t="s">
        <v>33</v>
      </c>
      <c r="AX339" s="12" t="s">
        <v>72</v>
      </c>
      <c r="AY339" s="147" t="s">
        <v>139</v>
      </c>
    </row>
    <row r="340" spans="2:51" s="13" customFormat="1" ht="11.25">
      <c r="B340" s="152"/>
      <c r="D340" s="146" t="s">
        <v>150</v>
      </c>
      <c r="E340" s="153" t="s">
        <v>19</v>
      </c>
      <c r="F340" s="154" t="s">
        <v>410</v>
      </c>
      <c r="H340" s="155">
        <v>13.276</v>
      </c>
      <c r="I340" s="156"/>
      <c r="L340" s="152"/>
      <c r="M340" s="157"/>
      <c r="T340" s="158"/>
      <c r="AT340" s="153" t="s">
        <v>150</v>
      </c>
      <c r="AU340" s="153" t="s">
        <v>82</v>
      </c>
      <c r="AV340" s="13" t="s">
        <v>82</v>
      </c>
      <c r="AW340" s="13" t="s">
        <v>33</v>
      </c>
      <c r="AX340" s="13" t="s">
        <v>72</v>
      </c>
      <c r="AY340" s="153" t="s">
        <v>139</v>
      </c>
    </row>
    <row r="341" spans="2:51" s="13" customFormat="1" ht="11.25">
      <c r="B341" s="152"/>
      <c r="D341" s="146" t="s">
        <v>150</v>
      </c>
      <c r="E341" s="153" t="s">
        <v>19</v>
      </c>
      <c r="F341" s="154" t="s">
        <v>411</v>
      </c>
      <c r="H341" s="155">
        <v>1.8</v>
      </c>
      <c r="I341" s="156"/>
      <c r="L341" s="152"/>
      <c r="M341" s="157"/>
      <c r="T341" s="158"/>
      <c r="AT341" s="153" t="s">
        <v>150</v>
      </c>
      <c r="AU341" s="153" t="s">
        <v>82</v>
      </c>
      <c r="AV341" s="13" t="s">
        <v>82</v>
      </c>
      <c r="AW341" s="13" t="s">
        <v>33</v>
      </c>
      <c r="AX341" s="13" t="s">
        <v>72</v>
      </c>
      <c r="AY341" s="153" t="s">
        <v>139</v>
      </c>
    </row>
    <row r="342" spans="2:51" s="13" customFormat="1" ht="11.25">
      <c r="B342" s="152"/>
      <c r="D342" s="146" t="s">
        <v>150</v>
      </c>
      <c r="E342" s="153" t="s">
        <v>19</v>
      </c>
      <c r="F342" s="154" t="s">
        <v>412</v>
      </c>
      <c r="H342" s="155">
        <v>-4.4000000000000004</v>
      </c>
      <c r="I342" s="156"/>
      <c r="L342" s="152"/>
      <c r="M342" s="157"/>
      <c r="T342" s="158"/>
      <c r="AT342" s="153" t="s">
        <v>150</v>
      </c>
      <c r="AU342" s="153" t="s">
        <v>82</v>
      </c>
      <c r="AV342" s="13" t="s">
        <v>82</v>
      </c>
      <c r="AW342" s="13" t="s">
        <v>33</v>
      </c>
      <c r="AX342" s="13" t="s">
        <v>72</v>
      </c>
      <c r="AY342" s="153" t="s">
        <v>139</v>
      </c>
    </row>
    <row r="343" spans="2:51" s="15" customFormat="1" ht="11.25">
      <c r="B343" s="167"/>
      <c r="D343" s="146" t="s">
        <v>150</v>
      </c>
      <c r="E343" s="168" t="s">
        <v>19</v>
      </c>
      <c r="F343" s="169" t="s">
        <v>224</v>
      </c>
      <c r="H343" s="170">
        <v>10.676</v>
      </c>
      <c r="I343" s="171"/>
      <c r="L343" s="167"/>
      <c r="M343" s="172"/>
      <c r="T343" s="173"/>
      <c r="AT343" s="168" t="s">
        <v>150</v>
      </c>
      <c r="AU343" s="168" t="s">
        <v>82</v>
      </c>
      <c r="AV343" s="15" t="s">
        <v>160</v>
      </c>
      <c r="AW343" s="15" t="s">
        <v>33</v>
      </c>
      <c r="AX343" s="15" t="s">
        <v>72</v>
      </c>
      <c r="AY343" s="168" t="s">
        <v>139</v>
      </c>
    </row>
    <row r="344" spans="2:51" s="12" customFormat="1" ht="11.25">
      <c r="B344" s="145"/>
      <c r="D344" s="146" t="s">
        <v>150</v>
      </c>
      <c r="E344" s="147" t="s">
        <v>19</v>
      </c>
      <c r="F344" s="148" t="s">
        <v>272</v>
      </c>
      <c r="H344" s="147" t="s">
        <v>19</v>
      </c>
      <c r="I344" s="149"/>
      <c r="L344" s="145"/>
      <c r="M344" s="150"/>
      <c r="T344" s="151"/>
      <c r="AT344" s="147" t="s">
        <v>150</v>
      </c>
      <c r="AU344" s="147" t="s">
        <v>82</v>
      </c>
      <c r="AV344" s="12" t="s">
        <v>80</v>
      </c>
      <c r="AW344" s="12" t="s">
        <v>33</v>
      </c>
      <c r="AX344" s="12" t="s">
        <v>72</v>
      </c>
      <c r="AY344" s="147" t="s">
        <v>139</v>
      </c>
    </row>
    <row r="345" spans="2:51" s="13" customFormat="1" ht="11.25">
      <c r="B345" s="152"/>
      <c r="D345" s="146" t="s">
        <v>150</v>
      </c>
      <c r="E345" s="153" t="s">
        <v>19</v>
      </c>
      <c r="F345" s="154" t="s">
        <v>413</v>
      </c>
      <c r="H345" s="155">
        <v>8.4949999999999992</v>
      </c>
      <c r="I345" s="156"/>
      <c r="L345" s="152"/>
      <c r="M345" s="157"/>
      <c r="T345" s="158"/>
      <c r="AT345" s="153" t="s">
        <v>150</v>
      </c>
      <c r="AU345" s="153" t="s">
        <v>82</v>
      </c>
      <c r="AV345" s="13" t="s">
        <v>82</v>
      </c>
      <c r="AW345" s="13" t="s">
        <v>33</v>
      </c>
      <c r="AX345" s="13" t="s">
        <v>72</v>
      </c>
      <c r="AY345" s="153" t="s">
        <v>139</v>
      </c>
    </row>
    <row r="346" spans="2:51" s="13" customFormat="1" ht="11.25">
      <c r="B346" s="152"/>
      <c r="D346" s="146" t="s">
        <v>150</v>
      </c>
      <c r="E346" s="153" t="s">
        <v>19</v>
      </c>
      <c r="F346" s="154" t="s">
        <v>414</v>
      </c>
      <c r="H346" s="155">
        <v>-0.7</v>
      </c>
      <c r="I346" s="156"/>
      <c r="L346" s="152"/>
      <c r="M346" s="157"/>
      <c r="T346" s="158"/>
      <c r="AT346" s="153" t="s">
        <v>150</v>
      </c>
      <c r="AU346" s="153" t="s">
        <v>82</v>
      </c>
      <c r="AV346" s="13" t="s">
        <v>82</v>
      </c>
      <c r="AW346" s="13" t="s">
        <v>33</v>
      </c>
      <c r="AX346" s="13" t="s">
        <v>72</v>
      </c>
      <c r="AY346" s="153" t="s">
        <v>139</v>
      </c>
    </row>
    <row r="347" spans="2:51" s="15" customFormat="1" ht="11.25">
      <c r="B347" s="167"/>
      <c r="D347" s="146" t="s">
        <v>150</v>
      </c>
      <c r="E347" s="168" t="s">
        <v>19</v>
      </c>
      <c r="F347" s="169" t="s">
        <v>224</v>
      </c>
      <c r="H347" s="170">
        <v>7.794999999999999</v>
      </c>
      <c r="I347" s="171"/>
      <c r="L347" s="167"/>
      <c r="M347" s="172"/>
      <c r="T347" s="173"/>
      <c r="AT347" s="168" t="s">
        <v>150</v>
      </c>
      <c r="AU347" s="168" t="s">
        <v>82</v>
      </c>
      <c r="AV347" s="15" t="s">
        <v>160</v>
      </c>
      <c r="AW347" s="15" t="s">
        <v>33</v>
      </c>
      <c r="AX347" s="15" t="s">
        <v>72</v>
      </c>
      <c r="AY347" s="168" t="s">
        <v>139</v>
      </c>
    </row>
    <row r="348" spans="2:51" s="12" customFormat="1" ht="11.25">
      <c r="B348" s="145"/>
      <c r="D348" s="146" t="s">
        <v>150</v>
      </c>
      <c r="E348" s="147" t="s">
        <v>19</v>
      </c>
      <c r="F348" s="148" t="s">
        <v>275</v>
      </c>
      <c r="H348" s="147" t="s">
        <v>19</v>
      </c>
      <c r="I348" s="149"/>
      <c r="L348" s="145"/>
      <c r="M348" s="150"/>
      <c r="T348" s="151"/>
      <c r="AT348" s="147" t="s">
        <v>150</v>
      </c>
      <c r="AU348" s="147" t="s">
        <v>82</v>
      </c>
      <c r="AV348" s="12" t="s">
        <v>80</v>
      </c>
      <c r="AW348" s="12" t="s">
        <v>33</v>
      </c>
      <c r="AX348" s="12" t="s">
        <v>72</v>
      </c>
      <c r="AY348" s="147" t="s">
        <v>139</v>
      </c>
    </row>
    <row r="349" spans="2:51" s="13" customFormat="1" ht="11.25">
      <c r="B349" s="152"/>
      <c r="D349" s="146" t="s">
        <v>150</v>
      </c>
      <c r="E349" s="153" t="s">
        <v>19</v>
      </c>
      <c r="F349" s="154" t="s">
        <v>415</v>
      </c>
      <c r="H349" s="155">
        <v>8.6999999999999993</v>
      </c>
      <c r="I349" s="156"/>
      <c r="L349" s="152"/>
      <c r="M349" s="157"/>
      <c r="T349" s="158"/>
      <c r="AT349" s="153" t="s">
        <v>150</v>
      </c>
      <c r="AU349" s="153" t="s">
        <v>82</v>
      </c>
      <c r="AV349" s="13" t="s">
        <v>82</v>
      </c>
      <c r="AW349" s="13" t="s">
        <v>33</v>
      </c>
      <c r="AX349" s="13" t="s">
        <v>72</v>
      </c>
      <c r="AY349" s="153" t="s">
        <v>139</v>
      </c>
    </row>
    <row r="350" spans="2:51" s="13" customFormat="1" ht="11.25">
      <c r="B350" s="152"/>
      <c r="D350" s="146" t="s">
        <v>150</v>
      </c>
      <c r="E350" s="153" t="s">
        <v>19</v>
      </c>
      <c r="F350" s="154" t="s">
        <v>416</v>
      </c>
      <c r="H350" s="155">
        <v>9.52</v>
      </c>
      <c r="I350" s="156"/>
      <c r="L350" s="152"/>
      <c r="M350" s="157"/>
      <c r="T350" s="158"/>
      <c r="AT350" s="153" t="s">
        <v>150</v>
      </c>
      <c r="AU350" s="153" t="s">
        <v>82</v>
      </c>
      <c r="AV350" s="13" t="s">
        <v>82</v>
      </c>
      <c r="AW350" s="13" t="s">
        <v>33</v>
      </c>
      <c r="AX350" s="13" t="s">
        <v>72</v>
      </c>
      <c r="AY350" s="153" t="s">
        <v>139</v>
      </c>
    </row>
    <row r="351" spans="2:51" s="13" customFormat="1" ht="11.25">
      <c r="B351" s="152"/>
      <c r="D351" s="146" t="s">
        <v>150</v>
      </c>
      <c r="E351" s="153" t="s">
        <v>19</v>
      </c>
      <c r="F351" s="154" t="s">
        <v>417</v>
      </c>
      <c r="H351" s="155">
        <v>-2.1</v>
      </c>
      <c r="I351" s="156"/>
      <c r="L351" s="152"/>
      <c r="M351" s="157"/>
      <c r="T351" s="158"/>
      <c r="AT351" s="153" t="s">
        <v>150</v>
      </c>
      <c r="AU351" s="153" t="s">
        <v>82</v>
      </c>
      <c r="AV351" s="13" t="s">
        <v>82</v>
      </c>
      <c r="AW351" s="13" t="s">
        <v>33</v>
      </c>
      <c r="AX351" s="13" t="s">
        <v>72</v>
      </c>
      <c r="AY351" s="153" t="s">
        <v>139</v>
      </c>
    </row>
    <row r="352" spans="2:51" s="15" customFormat="1" ht="11.25">
      <c r="B352" s="167"/>
      <c r="D352" s="146" t="s">
        <v>150</v>
      </c>
      <c r="E352" s="168" t="s">
        <v>19</v>
      </c>
      <c r="F352" s="169" t="s">
        <v>224</v>
      </c>
      <c r="H352" s="170">
        <v>16.119999999999997</v>
      </c>
      <c r="I352" s="171"/>
      <c r="L352" s="167"/>
      <c r="M352" s="172"/>
      <c r="T352" s="173"/>
      <c r="AT352" s="168" t="s">
        <v>150</v>
      </c>
      <c r="AU352" s="168" t="s">
        <v>82</v>
      </c>
      <c r="AV352" s="15" t="s">
        <v>160</v>
      </c>
      <c r="AW352" s="15" t="s">
        <v>33</v>
      </c>
      <c r="AX352" s="15" t="s">
        <v>72</v>
      </c>
      <c r="AY352" s="168" t="s">
        <v>139</v>
      </c>
    </row>
    <row r="353" spans="2:65" s="12" customFormat="1" ht="11.25">
      <c r="B353" s="145"/>
      <c r="D353" s="146" t="s">
        <v>150</v>
      </c>
      <c r="E353" s="147" t="s">
        <v>19</v>
      </c>
      <c r="F353" s="148" t="s">
        <v>281</v>
      </c>
      <c r="H353" s="147" t="s">
        <v>19</v>
      </c>
      <c r="I353" s="149"/>
      <c r="L353" s="145"/>
      <c r="M353" s="150"/>
      <c r="T353" s="151"/>
      <c r="AT353" s="147" t="s">
        <v>150</v>
      </c>
      <c r="AU353" s="147" t="s">
        <v>82</v>
      </c>
      <c r="AV353" s="12" t="s">
        <v>80</v>
      </c>
      <c r="AW353" s="12" t="s">
        <v>33</v>
      </c>
      <c r="AX353" s="12" t="s">
        <v>72</v>
      </c>
      <c r="AY353" s="147" t="s">
        <v>139</v>
      </c>
    </row>
    <row r="354" spans="2:65" s="13" customFormat="1" ht="11.25">
      <c r="B354" s="152"/>
      <c r="D354" s="146" t="s">
        <v>150</v>
      </c>
      <c r="E354" s="153" t="s">
        <v>19</v>
      </c>
      <c r="F354" s="154" t="s">
        <v>418</v>
      </c>
      <c r="H354" s="155">
        <v>8.3759999999999994</v>
      </c>
      <c r="I354" s="156"/>
      <c r="L354" s="152"/>
      <c r="M354" s="157"/>
      <c r="T354" s="158"/>
      <c r="AT354" s="153" t="s">
        <v>150</v>
      </c>
      <c r="AU354" s="153" t="s">
        <v>82</v>
      </c>
      <c r="AV354" s="13" t="s">
        <v>82</v>
      </c>
      <c r="AW354" s="13" t="s">
        <v>33</v>
      </c>
      <c r="AX354" s="13" t="s">
        <v>72</v>
      </c>
      <c r="AY354" s="153" t="s">
        <v>139</v>
      </c>
    </row>
    <row r="355" spans="2:65" s="13" customFormat="1" ht="11.25">
      <c r="B355" s="152"/>
      <c r="D355" s="146" t="s">
        <v>150</v>
      </c>
      <c r="E355" s="153" t="s">
        <v>19</v>
      </c>
      <c r="F355" s="154" t="s">
        <v>419</v>
      </c>
      <c r="H355" s="155">
        <v>9.1959999999999997</v>
      </c>
      <c r="I355" s="156"/>
      <c r="L355" s="152"/>
      <c r="M355" s="157"/>
      <c r="T355" s="158"/>
      <c r="AT355" s="153" t="s">
        <v>150</v>
      </c>
      <c r="AU355" s="153" t="s">
        <v>82</v>
      </c>
      <c r="AV355" s="13" t="s">
        <v>82</v>
      </c>
      <c r="AW355" s="13" t="s">
        <v>33</v>
      </c>
      <c r="AX355" s="13" t="s">
        <v>72</v>
      </c>
      <c r="AY355" s="153" t="s">
        <v>139</v>
      </c>
    </row>
    <row r="356" spans="2:65" s="13" customFormat="1" ht="11.25">
      <c r="B356" s="152"/>
      <c r="D356" s="146" t="s">
        <v>150</v>
      </c>
      <c r="E356" s="153" t="s">
        <v>19</v>
      </c>
      <c r="F356" s="154" t="s">
        <v>417</v>
      </c>
      <c r="H356" s="155">
        <v>-2.1</v>
      </c>
      <c r="I356" s="156"/>
      <c r="L356" s="152"/>
      <c r="M356" s="157"/>
      <c r="T356" s="158"/>
      <c r="AT356" s="153" t="s">
        <v>150</v>
      </c>
      <c r="AU356" s="153" t="s">
        <v>82</v>
      </c>
      <c r="AV356" s="13" t="s">
        <v>82</v>
      </c>
      <c r="AW356" s="13" t="s">
        <v>33</v>
      </c>
      <c r="AX356" s="13" t="s">
        <v>72</v>
      </c>
      <c r="AY356" s="153" t="s">
        <v>139</v>
      </c>
    </row>
    <row r="357" spans="2:65" s="15" customFormat="1" ht="11.25">
      <c r="B357" s="167"/>
      <c r="D357" s="146" t="s">
        <v>150</v>
      </c>
      <c r="E357" s="168" t="s">
        <v>19</v>
      </c>
      <c r="F357" s="169" t="s">
        <v>224</v>
      </c>
      <c r="H357" s="170">
        <v>15.472</v>
      </c>
      <c r="I357" s="171"/>
      <c r="L357" s="167"/>
      <c r="M357" s="172"/>
      <c r="T357" s="173"/>
      <c r="AT357" s="168" t="s">
        <v>150</v>
      </c>
      <c r="AU357" s="168" t="s">
        <v>82</v>
      </c>
      <c r="AV357" s="15" t="s">
        <v>160</v>
      </c>
      <c r="AW357" s="15" t="s">
        <v>33</v>
      </c>
      <c r="AX357" s="15" t="s">
        <v>72</v>
      </c>
      <c r="AY357" s="168" t="s">
        <v>139</v>
      </c>
    </row>
    <row r="358" spans="2:65" s="12" customFormat="1" ht="11.25">
      <c r="B358" s="145"/>
      <c r="D358" s="146" t="s">
        <v>150</v>
      </c>
      <c r="E358" s="147" t="s">
        <v>19</v>
      </c>
      <c r="F358" s="148" t="s">
        <v>284</v>
      </c>
      <c r="H358" s="147" t="s">
        <v>19</v>
      </c>
      <c r="I358" s="149"/>
      <c r="L358" s="145"/>
      <c r="M358" s="150"/>
      <c r="T358" s="151"/>
      <c r="AT358" s="147" t="s">
        <v>150</v>
      </c>
      <c r="AU358" s="147" t="s">
        <v>82</v>
      </c>
      <c r="AV358" s="12" t="s">
        <v>80</v>
      </c>
      <c r="AW358" s="12" t="s">
        <v>33</v>
      </c>
      <c r="AX358" s="12" t="s">
        <v>72</v>
      </c>
      <c r="AY358" s="147" t="s">
        <v>139</v>
      </c>
    </row>
    <row r="359" spans="2:65" s="13" customFormat="1" ht="11.25">
      <c r="B359" s="152"/>
      <c r="D359" s="146" t="s">
        <v>150</v>
      </c>
      <c r="E359" s="153" t="s">
        <v>19</v>
      </c>
      <c r="F359" s="154" t="s">
        <v>420</v>
      </c>
      <c r="H359" s="155">
        <v>9.44</v>
      </c>
      <c r="I359" s="156"/>
      <c r="L359" s="152"/>
      <c r="M359" s="157"/>
      <c r="T359" s="158"/>
      <c r="AT359" s="153" t="s">
        <v>150</v>
      </c>
      <c r="AU359" s="153" t="s">
        <v>82</v>
      </c>
      <c r="AV359" s="13" t="s">
        <v>82</v>
      </c>
      <c r="AW359" s="13" t="s">
        <v>33</v>
      </c>
      <c r="AX359" s="13" t="s">
        <v>72</v>
      </c>
      <c r="AY359" s="153" t="s">
        <v>139</v>
      </c>
    </row>
    <row r="360" spans="2:65" s="13" customFormat="1" ht="11.25">
      <c r="B360" s="152"/>
      <c r="D360" s="146" t="s">
        <v>150</v>
      </c>
      <c r="E360" s="153" t="s">
        <v>19</v>
      </c>
      <c r="F360" s="154" t="s">
        <v>414</v>
      </c>
      <c r="H360" s="155">
        <v>-0.7</v>
      </c>
      <c r="I360" s="156"/>
      <c r="L360" s="152"/>
      <c r="M360" s="157"/>
      <c r="T360" s="158"/>
      <c r="AT360" s="153" t="s">
        <v>150</v>
      </c>
      <c r="AU360" s="153" t="s">
        <v>82</v>
      </c>
      <c r="AV360" s="13" t="s">
        <v>82</v>
      </c>
      <c r="AW360" s="13" t="s">
        <v>33</v>
      </c>
      <c r="AX360" s="13" t="s">
        <v>72</v>
      </c>
      <c r="AY360" s="153" t="s">
        <v>139</v>
      </c>
    </row>
    <row r="361" spans="2:65" s="15" customFormat="1" ht="11.25">
      <c r="B361" s="167"/>
      <c r="D361" s="146" t="s">
        <v>150</v>
      </c>
      <c r="E361" s="168" t="s">
        <v>19</v>
      </c>
      <c r="F361" s="169" t="s">
        <v>224</v>
      </c>
      <c r="H361" s="170">
        <v>8.74</v>
      </c>
      <c r="I361" s="171"/>
      <c r="L361" s="167"/>
      <c r="M361" s="172"/>
      <c r="T361" s="173"/>
      <c r="AT361" s="168" t="s">
        <v>150</v>
      </c>
      <c r="AU361" s="168" t="s">
        <v>82</v>
      </c>
      <c r="AV361" s="15" t="s">
        <v>160</v>
      </c>
      <c r="AW361" s="15" t="s">
        <v>33</v>
      </c>
      <c r="AX361" s="15" t="s">
        <v>72</v>
      </c>
      <c r="AY361" s="168" t="s">
        <v>139</v>
      </c>
    </row>
    <row r="362" spans="2:65" s="12" customFormat="1" ht="11.25">
      <c r="B362" s="145"/>
      <c r="D362" s="146" t="s">
        <v>150</v>
      </c>
      <c r="E362" s="147" t="s">
        <v>19</v>
      </c>
      <c r="F362" s="148" t="s">
        <v>289</v>
      </c>
      <c r="H362" s="147" t="s">
        <v>19</v>
      </c>
      <c r="I362" s="149"/>
      <c r="L362" s="145"/>
      <c r="M362" s="150"/>
      <c r="T362" s="151"/>
      <c r="AT362" s="147" t="s">
        <v>150</v>
      </c>
      <c r="AU362" s="147" t="s">
        <v>82</v>
      </c>
      <c r="AV362" s="12" t="s">
        <v>80</v>
      </c>
      <c r="AW362" s="12" t="s">
        <v>33</v>
      </c>
      <c r="AX362" s="12" t="s">
        <v>72</v>
      </c>
      <c r="AY362" s="147" t="s">
        <v>139</v>
      </c>
    </row>
    <row r="363" spans="2:65" s="13" customFormat="1" ht="11.25">
      <c r="B363" s="152"/>
      <c r="D363" s="146" t="s">
        <v>150</v>
      </c>
      <c r="E363" s="153" t="s">
        <v>19</v>
      </c>
      <c r="F363" s="154" t="s">
        <v>420</v>
      </c>
      <c r="H363" s="155">
        <v>9.44</v>
      </c>
      <c r="I363" s="156"/>
      <c r="L363" s="152"/>
      <c r="M363" s="157"/>
      <c r="T363" s="158"/>
      <c r="AT363" s="153" t="s">
        <v>150</v>
      </c>
      <c r="AU363" s="153" t="s">
        <v>82</v>
      </c>
      <c r="AV363" s="13" t="s">
        <v>82</v>
      </c>
      <c r="AW363" s="13" t="s">
        <v>33</v>
      </c>
      <c r="AX363" s="13" t="s">
        <v>72</v>
      </c>
      <c r="AY363" s="153" t="s">
        <v>139</v>
      </c>
    </row>
    <row r="364" spans="2:65" s="13" customFormat="1" ht="11.25">
      <c r="B364" s="152"/>
      <c r="D364" s="146" t="s">
        <v>150</v>
      </c>
      <c r="E364" s="153" t="s">
        <v>19</v>
      </c>
      <c r="F364" s="154" t="s">
        <v>414</v>
      </c>
      <c r="H364" s="155">
        <v>-0.7</v>
      </c>
      <c r="I364" s="156"/>
      <c r="L364" s="152"/>
      <c r="M364" s="157"/>
      <c r="T364" s="158"/>
      <c r="AT364" s="153" t="s">
        <v>150</v>
      </c>
      <c r="AU364" s="153" t="s">
        <v>82</v>
      </c>
      <c r="AV364" s="13" t="s">
        <v>82</v>
      </c>
      <c r="AW364" s="13" t="s">
        <v>33</v>
      </c>
      <c r="AX364" s="13" t="s">
        <v>72</v>
      </c>
      <c r="AY364" s="153" t="s">
        <v>139</v>
      </c>
    </row>
    <row r="365" spans="2:65" s="15" customFormat="1" ht="11.25">
      <c r="B365" s="167"/>
      <c r="D365" s="146" t="s">
        <v>150</v>
      </c>
      <c r="E365" s="168" t="s">
        <v>19</v>
      </c>
      <c r="F365" s="169" t="s">
        <v>224</v>
      </c>
      <c r="H365" s="170">
        <v>8.74</v>
      </c>
      <c r="I365" s="171"/>
      <c r="L365" s="167"/>
      <c r="M365" s="172"/>
      <c r="T365" s="173"/>
      <c r="AT365" s="168" t="s">
        <v>150</v>
      </c>
      <c r="AU365" s="168" t="s">
        <v>82</v>
      </c>
      <c r="AV365" s="15" t="s">
        <v>160</v>
      </c>
      <c r="AW365" s="15" t="s">
        <v>33</v>
      </c>
      <c r="AX365" s="15" t="s">
        <v>72</v>
      </c>
      <c r="AY365" s="168" t="s">
        <v>139</v>
      </c>
    </row>
    <row r="366" spans="2:65" s="14" customFormat="1" ht="11.25">
      <c r="B366" s="159"/>
      <c r="D366" s="146" t="s">
        <v>150</v>
      </c>
      <c r="E366" s="160" t="s">
        <v>19</v>
      </c>
      <c r="F366" s="161" t="s">
        <v>154</v>
      </c>
      <c r="H366" s="162">
        <v>67.542999999999992</v>
      </c>
      <c r="I366" s="163"/>
      <c r="L366" s="159"/>
      <c r="M366" s="164"/>
      <c r="T366" s="165"/>
      <c r="AT366" s="160" t="s">
        <v>150</v>
      </c>
      <c r="AU366" s="160" t="s">
        <v>82</v>
      </c>
      <c r="AV366" s="14" t="s">
        <v>146</v>
      </c>
      <c r="AW366" s="14" t="s">
        <v>33</v>
      </c>
      <c r="AX366" s="14" t="s">
        <v>80</v>
      </c>
      <c r="AY366" s="160" t="s">
        <v>139</v>
      </c>
    </row>
    <row r="367" spans="2:65" s="1" customFormat="1" ht="24.2" customHeight="1">
      <c r="B367" s="33"/>
      <c r="C367" s="128" t="s">
        <v>421</v>
      </c>
      <c r="D367" s="128" t="s">
        <v>141</v>
      </c>
      <c r="E367" s="129" t="s">
        <v>422</v>
      </c>
      <c r="F367" s="130" t="s">
        <v>423</v>
      </c>
      <c r="G367" s="131" t="s">
        <v>230</v>
      </c>
      <c r="H367" s="132">
        <v>7</v>
      </c>
      <c r="I367" s="133"/>
      <c r="J367" s="134">
        <f>ROUND(I367*H367,2)</f>
        <v>0</v>
      </c>
      <c r="K367" s="130" t="s">
        <v>145</v>
      </c>
      <c r="L367" s="33"/>
      <c r="M367" s="135" t="s">
        <v>19</v>
      </c>
      <c r="N367" s="136" t="s">
        <v>43</v>
      </c>
      <c r="P367" s="137">
        <f>O367*H367</f>
        <v>0</v>
      </c>
      <c r="Q367" s="137">
        <v>4.8161770000000002E-4</v>
      </c>
      <c r="R367" s="137">
        <f>Q367*H367</f>
        <v>3.3713239000000002E-3</v>
      </c>
      <c r="S367" s="137">
        <v>0</v>
      </c>
      <c r="T367" s="138">
        <f>S367*H367</f>
        <v>0</v>
      </c>
      <c r="AR367" s="139" t="s">
        <v>146</v>
      </c>
      <c r="AT367" s="139" t="s">
        <v>141</v>
      </c>
      <c r="AU367" s="139" t="s">
        <v>82</v>
      </c>
      <c r="AY367" s="18" t="s">
        <v>139</v>
      </c>
      <c r="BE367" s="140">
        <f>IF(N367="základní",J367,0)</f>
        <v>0</v>
      </c>
      <c r="BF367" s="140">
        <f>IF(N367="snížená",J367,0)</f>
        <v>0</v>
      </c>
      <c r="BG367" s="140">
        <f>IF(N367="zákl. přenesená",J367,0)</f>
        <v>0</v>
      </c>
      <c r="BH367" s="140">
        <f>IF(N367="sníž. přenesená",J367,0)</f>
        <v>0</v>
      </c>
      <c r="BI367" s="140">
        <f>IF(N367="nulová",J367,0)</f>
        <v>0</v>
      </c>
      <c r="BJ367" s="18" t="s">
        <v>80</v>
      </c>
      <c r="BK367" s="140">
        <f>ROUND(I367*H367,2)</f>
        <v>0</v>
      </c>
      <c r="BL367" s="18" t="s">
        <v>146</v>
      </c>
      <c r="BM367" s="139" t="s">
        <v>424</v>
      </c>
    </row>
    <row r="368" spans="2:65" s="1" customFormat="1" ht="11.25">
      <c r="B368" s="33"/>
      <c r="D368" s="141" t="s">
        <v>148</v>
      </c>
      <c r="F368" s="142" t="s">
        <v>425</v>
      </c>
      <c r="I368" s="143"/>
      <c r="L368" s="33"/>
      <c r="M368" s="144"/>
      <c r="T368" s="54"/>
      <c r="AT368" s="18" t="s">
        <v>148</v>
      </c>
      <c r="AU368" s="18" t="s">
        <v>82</v>
      </c>
    </row>
    <row r="369" spans="2:65" s="12" customFormat="1" ht="11.25">
      <c r="B369" s="145"/>
      <c r="D369" s="146" t="s">
        <v>150</v>
      </c>
      <c r="E369" s="147" t="s">
        <v>19</v>
      </c>
      <c r="F369" s="148" t="s">
        <v>233</v>
      </c>
      <c r="H369" s="147" t="s">
        <v>19</v>
      </c>
      <c r="I369" s="149"/>
      <c r="L369" s="145"/>
      <c r="M369" s="150"/>
      <c r="T369" s="151"/>
      <c r="AT369" s="147" t="s">
        <v>150</v>
      </c>
      <c r="AU369" s="147" t="s">
        <v>82</v>
      </c>
      <c r="AV369" s="12" t="s">
        <v>80</v>
      </c>
      <c r="AW369" s="12" t="s">
        <v>33</v>
      </c>
      <c r="AX369" s="12" t="s">
        <v>72</v>
      </c>
      <c r="AY369" s="147" t="s">
        <v>139</v>
      </c>
    </row>
    <row r="370" spans="2:65" s="13" customFormat="1" ht="11.25">
      <c r="B370" s="152"/>
      <c r="D370" s="146" t="s">
        <v>150</v>
      </c>
      <c r="E370" s="153" t="s">
        <v>19</v>
      </c>
      <c r="F370" s="154" t="s">
        <v>234</v>
      </c>
      <c r="H370" s="155">
        <v>7</v>
      </c>
      <c r="I370" s="156"/>
      <c r="L370" s="152"/>
      <c r="M370" s="157"/>
      <c r="T370" s="158"/>
      <c r="AT370" s="153" t="s">
        <v>150</v>
      </c>
      <c r="AU370" s="153" t="s">
        <v>82</v>
      </c>
      <c r="AV370" s="13" t="s">
        <v>82</v>
      </c>
      <c r="AW370" s="13" t="s">
        <v>33</v>
      </c>
      <c r="AX370" s="13" t="s">
        <v>72</v>
      </c>
      <c r="AY370" s="153" t="s">
        <v>139</v>
      </c>
    </row>
    <row r="371" spans="2:65" s="14" customFormat="1" ht="11.25">
      <c r="B371" s="159"/>
      <c r="D371" s="146" t="s">
        <v>150</v>
      </c>
      <c r="E371" s="160" t="s">
        <v>19</v>
      </c>
      <c r="F371" s="161" t="s">
        <v>154</v>
      </c>
      <c r="H371" s="162">
        <v>7</v>
      </c>
      <c r="I371" s="163"/>
      <c r="L371" s="159"/>
      <c r="M371" s="164"/>
      <c r="T371" s="165"/>
      <c r="AT371" s="160" t="s">
        <v>150</v>
      </c>
      <c r="AU371" s="160" t="s">
        <v>82</v>
      </c>
      <c r="AV371" s="14" t="s">
        <v>146</v>
      </c>
      <c r="AW371" s="14" t="s">
        <v>33</v>
      </c>
      <c r="AX371" s="14" t="s">
        <v>80</v>
      </c>
      <c r="AY371" s="160" t="s">
        <v>139</v>
      </c>
    </row>
    <row r="372" spans="2:65" s="1" customFormat="1" ht="16.5" customHeight="1">
      <c r="B372" s="33"/>
      <c r="C372" s="174" t="s">
        <v>426</v>
      </c>
      <c r="D372" s="174" t="s">
        <v>332</v>
      </c>
      <c r="E372" s="175" t="s">
        <v>427</v>
      </c>
      <c r="F372" s="176" t="s">
        <v>428</v>
      </c>
      <c r="G372" s="177" t="s">
        <v>230</v>
      </c>
      <c r="H372" s="178">
        <v>7</v>
      </c>
      <c r="I372" s="179"/>
      <c r="J372" s="180">
        <f>ROUND(I372*H372,2)</f>
        <v>0</v>
      </c>
      <c r="K372" s="176" t="s">
        <v>145</v>
      </c>
      <c r="L372" s="181"/>
      <c r="M372" s="182" t="s">
        <v>19</v>
      </c>
      <c r="N372" s="183" t="s">
        <v>43</v>
      </c>
      <c r="P372" s="137">
        <f>O372*H372</f>
        <v>0</v>
      </c>
      <c r="Q372" s="137">
        <v>1.489E-2</v>
      </c>
      <c r="R372" s="137">
        <f>Q372*H372</f>
        <v>0.10423</v>
      </c>
      <c r="S372" s="137">
        <v>0</v>
      </c>
      <c r="T372" s="138">
        <f>S372*H372</f>
        <v>0</v>
      </c>
      <c r="AR372" s="139" t="s">
        <v>189</v>
      </c>
      <c r="AT372" s="139" t="s">
        <v>332</v>
      </c>
      <c r="AU372" s="139" t="s">
        <v>82</v>
      </c>
      <c r="AY372" s="18" t="s">
        <v>139</v>
      </c>
      <c r="BE372" s="140">
        <f>IF(N372="základní",J372,0)</f>
        <v>0</v>
      </c>
      <c r="BF372" s="140">
        <f>IF(N372="snížená",J372,0)</f>
        <v>0</v>
      </c>
      <c r="BG372" s="140">
        <f>IF(N372="zákl. přenesená",J372,0)</f>
        <v>0</v>
      </c>
      <c r="BH372" s="140">
        <f>IF(N372="sníž. přenesená",J372,0)</f>
        <v>0</v>
      </c>
      <c r="BI372" s="140">
        <f>IF(N372="nulová",J372,0)</f>
        <v>0</v>
      </c>
      <c r="BJ372" s="18" t="s">
        <v>80</v>
      </c>
      <c r="BK372" s="140">
        <f>ROUND(I372*H372,2)</f>
        <v>0</v>
      </c>
      <c r="BL372" s="18" t="s">
        <v>146</v>
      </c>
      <c r="BM372" s="139" t="s">
        <v>429</v>
      </c>
    </row>
    <row r="373" spans="2:65" s="11" customFormat="1" ht="22.9" customHeight="1">
      <c r="B373" s="116"/>
      <c r="D373" s="117" t="s">
        <v>71</v>
      </c>
      <c r="E373" s="126" t="s">
        <v>194</v>
      </c>
      <c r="F373" s="126" t="s">
        <v>430</v>
      </c>
      <c r="I373" s="119"/>
      <c r="J373" s="127">
        <f>BK373</f>
        <v>0</v>
      </c>
      <c r="L373" s="116"/>
      <c r="M373" s="121"/>
      <c r="P373" s="122">
        <f>SUM(P374:P502)</f>
        <v>0</v>
      </c>
      <c r="R373" s="122">
        <f>SUM(R374:R502)</f>
        <v>7.8241499999999985E-3</v>
      </c>
      <c r="T373" s="123">
        <f>SUM(T374:T502)</f>
        <v>36.777722000000004</v>
      </c>
      <c r="AR373" s="117" t="s">
        <v>80</v>
      </c>
      <c r="AT373" s="124" t="s">
        <v>71</v>
      </c>
      <c r="AU373" s="124" t="s">
        <v>80</v>
      </c>
      <c r="AY373" s="117" t="s">
        <v>139</v>
      </c>
      <c r="BK373" s="125">
        <f>SUM(BK374:BK502)</f>
        <v>0</v>
      </c>
    </row>
    <row r="374" spans="2:65" s="1" customFormat="1" ht="24.2" customHeight="1">
      <c r="B374" s="33"/>
      <c r="C374" s="128" t="s">
        <v>431</v>
      </c>
      <c r="D374" s="128" t="s">
        <v>141</v>
      </c>
      <c r="E374" s="129" t="s">
        <v>432</v>
      </c>
      <c r="F374" s="130" t="s">
        <v>433</v>
      </c>
      <c r="G374" s="131" t="s">
        <v>197</v>
      </c>
      <c r="H374" s="132">
        <v>39.93</v>
      </c>
      <c r="I374" s="133"/>
      <c r="J374" s="134">
        <f>ROUND(I374*H374,2)</f>
        <v>0</v>
      </c>
      <c r="K374" s="130" t="s">
        <v>145</v>
      </c>
      <c r="L374" s="33"/>
      <c r="M374" s="135" t="s">
        <v>19</v>
      </c>
      <c r="N374" s="136" t="s">
        <v>43</v>
      </c>
      <c r="P374" s="137">
        <f>O374*H374</f>
        <v>0</v>
      </c>
      <c r="Q374" s="137">
        <v>1.2999999999999999E-4</v>
      </c>
      <c r="R374" s="137">
        <f>Q374*H374</f>
        <v>5.1908999999999992E-3</v>
      </c>
      <c r="S374" s="137">
        <v>0</v>
      </c>
      <c r="T374" s="138">
        <f>S374*H374</f>
        <v>0</v>
      </c>
      <c r="AR374" s="139" t="s">
        <v>146</v>
      </c>
      <c r="AT374" s="139" t="s">
        <v>141</v>
      </c>
      <c r="AU374" s="139" t="s">
        <v>82</v>
      </c>
      <c r="AY374" s="18" t="s">
        <v>139</v>
      </c>
      <c r="BE374" s="140">
        <f>IF(N374="základní",J374,0)</f>
        <v>0</v>
      </c>
      <c r="BF374" s="140">
        <f>IF(N374="snížená",J374,0)</f>
        <v>0</v>
      </c>
      <c r="BG374" s="140">
        <f>IF(N374="zákl. přenesená",J374,0)</f>
        <v>0</v>
      </c>
      <c r="BH374" s="140">
        <f>IF(N374="sníž. přenesená",J374,0)</f>
        <v>0</v>
      </c>
      <c r="BI374" s="140">
        <f>IF(N374="nulová",J374,0)</f>
        <v>0</v>
      </c>
      <c r="BJ374" s="18" t="s">
        <v>80</v>
      </c>
      <c r="BK374" s="140">
        <f>ROUND(I374*H374,2)</f>
        <v>0</v>
      </c>
      <c r="BL374" s="18" t="s">
        <v>146</v>
      </c>
      <c r="BM374" s="139" t="s">
        <v>434</v>
      </c>
    </row>
    <row r="375" spans="2:65" s="1" customFormat="1" ht="11.25">
      <c r="B375" s="33"/>
      <c r="D375" s="141" t="s">
        <v>148</v>
      </c>
      <c r="F375" s="142" t="s">
        <v>435</v>
      </c>
      <c r="I375" s="143"/>
      <c r="L375" s="33"/>
      <c r="M375" s="144"/>
      <c r="T375" s="54"/>
      <c r="AT375" s="18" t="s">
        <v>148</v>
      </c>
      <c r="AU375" s="18" t="s">
        <v>82</v>
      </c>
    </row>
    <row r="376" spans="2:65" s="12" customFormat="1" ht="11.25">
      <c r="B376" s="145"/>
      <c r="D376" s="146" t="s">
        <v>150</v>
      </c>
      <c r="E376" s="147" t="s">
        <v>19</v>
      </c>
      <c r="F376" s="148" t="s">
        <v>336</v>
      </c>
      <c r="H376" s="147" t="s">
        <v>19</v>
      </c>
      <c r="I376" s="149"/>
      <c r="L376" s="145"/>
      <c r="M376" s="150"/>
      <c r="T376" s="151"/>
      <c r="AT376" s="147" t="s">
        <v>150</v>
      </c>
      <c r="AU376" s="147" t="s">
        <v>82</v>
      </c>
      <c r="AV376" s="12" t="s">
        <v>80</v>
      </c>
      <c r="AW376" s="12" t="s">
        <v>33</v>
      </c>
      <c r="AX376" s="12" t="s">
        <v>72</v>
      </c>
      <c r="AY376" s="147" t="s">
        <v>139</v>
      </c>
    </row>
    <row r="377" spans="2:65" s="12" customFormat="1" ht="11.25">
      <c r="B377" s="145"/>
      <c r="D377" s="146" t="s">
        <v>150</v>
      </c>
      <c r="E377" s="147" t="s">
        <v>19</v>
      </c>
      <c r="F377" s="148" t="s">
        <v>436</v>
      </c>
      <c r="H377" s="147" t="s">
        <v>19</v>
      </c>
      <c r="I377" s="149"/>
      <c r="L377" s="145"/>
      <c r="M377" s="150"/>
      <c r="T377" s="151"/>
      <c r="AT377" s="147" t="s">
        <v>150</v>
      </c>
      <c r="AU377" s="147" t="s">
        <v>82</v>
      </c>
      <c r="AV377" s="12" t="s">
        <v>80</v>
      </c>
      <c r="AW377" s="12" t="s">
        <v>33</v>
      </c>
      <c r="AX377" s="12" t="s">
        <v>72</v>
      </c>
      <c r="AY377" s="147" t="s">
        <v>139</v>
      </c>
    </row>
    <row r="378" spans="2:65" s="13" customFormat="1" ht="11.25">
      <c r="B378" s="152"/>
      <c r="D378" s="146" t="s">
        <v>150</v>
      </c>
      <c r="E378" s="153" t="s">
        <v>19</v>
      </c>
      <c r="F378" s="154" t="s">
        <v>437</v>
      </c>
      <c r="H378" s="155">
        <v>39.93</v>
      </c>
      <c r="I378" s="156"/>
      <c r="L378" s="152"/>
      <c r="M378" s="157"/>
      <c r="T378" s="158"/>
      <c r="AT378" s="153" t="s">
        <v>150</v>
      </c>
      <c r="AU378" s="153" t="s">
        <v>82</v>
      </c>
      <c r="AV378" s="13" t="s">
        <v>82</v>
      </c>
      <c r="AW378" s="13" t="s">
        <v>33</v>
      </c>
      <c r="AX378" s="13" t="s">
        <v>72</v>
      </c>
      <c r="AY378" s="153" t="s">
        <v>139</v>
      </c>
    </row>
    <row r="379" spans="2:65" s="14" customFormat="1" ht="11.25">
      <c r="B379" s="159"/>
      <c r="D379" s="146" t="s">
        <v>150</v>
      </c>
      <c r="E379" s="160" t="s">
        <v>19</v>
      </c>
      <c r="F379" s="161" t="s">
        <v>154</v>
      </c>
      <c r="H379" s="162">
        <v>39.93</v>
      </c>
      <c r="I379" s="163"/>
      <c r="L379" s="159"/>
      <c r="M379" s="164"/>
      <c r="T379" s="165"/>
      <c r="AT379" s="160" t="s">
        <v>150</v>
      </c>
      <c r="AU379" s="160" t="s">
        <v>82</v>
      </c>
      <c r="AV379" s="14" t="s">
        <v>146</v>
      </c>
      <c r="AW379" s="14" t="s">
        <v>33</v>
      </c>
      <c r="AX379" s="14" t="s">
        <v>80</v>
      </c>
      <c r="AY379" s="160" t="s">
        <v>139</v>
      </c>
    </row>
    <row r="380" spans="2:65" s="1" customFormat="1" ht="24.2" customHeight="1">
      <c r="B380" s="33"/>
      <c r="C380" s="128" t="s">
        <v>438</v>
      </c>
      <c r="D380" s="128" t="s">
        <v>141</v>
      </c>
      <c r="E380" s="129" t="s">
        <v>439</v>
      </c>
      <c r="F380" s="130" t="s">
        <v>440</v>
      </c>
      <c r="G380" s="131" t="s">
        <v>197</v>
      </c>
      <c r="H380" s="132">
        <v>39.93</v>
      </c>
      <c r="I380" s="133"/>
      <c r="J380" s="134">
        <f>ROUND(I380*H380,2)</f>
        <v>0</v>
      </c>
      <c r="K380" s="130" t="s">
        <v>145</v>
      </c>
      <c r="L380" s="33"/>
      <c r="M380" s="135" t="s">
        <v>19</v>
      </c>
      <c r="N380" s="136" t="s">
        <v>43</v>
      </c>
      <c r="P380" s="137">
        <f>O380*H380</f>
        <v>0</v>
      </c>
      <c r="Q380" s="137">
        <v>3.4999999999999997E-5</v>
      </c>
      <c r="R380" s="137">
        <f>Q380*H380</f>
        <v>1.3975499999999998E-3</v>
      </c>
      <c r="S380" s="137">
        <v>0</v>
      </c>
      <c r="T380" s="138">
        <f>S380*H380</f>
        <v>0</v>
      </c>
      <c r="AR380" s="139" t="s">
        <v>146</v>
      </c>
      <c r="AT380" s="139" t="s">
        <v>141</v>
      </c>
      <c r="AU380" s="139" t="s">
        <v>82</v>
      </c>
      <c r="AY380" s="18" t="s">
        <v>139</v>
      </c>
      <c r="BE380" s="140">
        <f>IF(N380="základní",J380,0)</f>
        <v>0</v>
      </c>
      <c r="BF380" s="140">
        <f>IF(N380="snížená",J380,0)</f>
        <v>0</v>
      </c>
      <c r="BG380" s="140">
        <f>IF(N380="zákl. přenesená",J380,0)</f>
        <v>0</v>
      </c>
      <c r="BH380" s="140">
        <f>IF(N380="sníž. přenesená",J380,0)</f>
        <v>0</v>
      </c>
      <c r="BI380" s="140">
        <f>IF(N380="nulová",J380,0)</f>
        <v>0</v>
      </c>
      <c r="BJ380" s="18" t="s">
        <v>80</v>
      </c>
      <c r="BK380" s="140">
        <f>ROUND(I380*H380,2)</f>
        <v>0</v>
      </c>
      <c r="BL380" s="18" t="s">
        <v>146</v>
      </c>
      <c r="BM380" s="139" t="s">
        <v>441</v>
      </c>
    </row>
    <row r="381" spans="2:65" s="1" customFormat="1" ht="11.25">
      <c r="B381" s="33"/>
      <c r="D381" s="141" t="s">
        <v>148</v>
      </c>
      <c r="F381" s="142" t="s">
        <v>442</v>
      </c>
      <c r="I381" s="143"/>
      <c r="L381" s="33"/>
      <c r="M381" s="144"/>
      <c r="T381" s="54"/>
      <c r="AT381" s="18" t="s">
        <v>148</v>
      </c>
      <c r="AU381" s="18" t="s">
        <v>82</v>
      </c>
    </row>
    <row r="382" spans="2:65" s="12" customFormat="1" ht="11.25">
      <c r="B382" s="145"/>
      <c r="D382" s="146" t="s">
        <v>150</v>
      </c>
      <c r="E382" s="147" t="s">
        <v>19</v>
      </c>
      <c r="F382" s="148" t="s">
        <v>336</v>
      </c>
      <c r="H382" s="147" t="s">
        <v>19</v>
      </c>
      <c r="I382" s="149"/>
      <c r="L382" s="145"/>
      <c r="M382" s="150"/>
      <c r="T382" s="151"/>
      <c r="AT382" s="147" t="s">
        <v>150</v>
      </c>
      <c r="AU382" s="147" t="s">
        <v>82</v>
      </c>
      <c r="AV382" s="12" t="s">
        <v>80</v>
      </c>
      <c r="AW382" s="12" t="s">
        <v>33</v>
      </c>
      <c r="AX382" s="12" t="s">
        <v>72</v>
      </c>
      <c r="AY382" s="147" t="s">
        <v>139</v>
      </c>
    </row>
    <row r="383" spans="2:65" s="12" customFormat="1" ht="11.25">
      <c r="B383" s="145"/>
      <c r="D383" s="146" t="s">
        <v>150</v>
      </c>
      <c r="E383" s="147" t="s">
        <v>19</v>
      </c>
      <c r="F383" s="148" t="s">
        <v>436</v>
      </c>
      <c r="H383" s="147" t="s">
        <v>19</v>
      </c>
      <c r="I383" s="149"/>
      <c r="L383" s="145"/>
      <c r="M383" s="150"/>
      <c r="T383" s="151"/>
      <c r="AT383" s="147" t="s">
        <v>150</v>
      </c>
      <c r="AU383" s="147" t="s">
        <v>82</v>
      </c>
      <c r="AV383" s="12" t="s">
        <v>80</v>
      </c>
      <c r="AW383" s="12" t="s">
        <v>33</v>
      </c>
      <c r="AX383" s="12" t="s">
        <v>72</v>
      </c>
      <c r="AY383" s="147" t="s">
        <v>139</v>
      </c>
    </row>
    <row r="384" spans="2:65" s="13" customFormat="1" ht="11.25">
      <c r="B384" s="152"/>
      <c r="D384" s="146" t="s">
        <v>150</v>
      </c>
      <c r="E384" s="153" t="s">
        <v>19</v>
      </c>
      <c r="F384" s="154" t="s">
        <v>437</v>
      </c>
      <c r="H384" s="155">
        <v>39.93</v>
      </c>
      <c r="I384" s="156"/>
      <c r="L384" s="152"/>
      <c r="M384" s="157"/>
      <c r="T384" s="158"/>
      <c r="AT384" s="153" t="s">
        <v>150</v>
      </c>
      <c r="AU384" s="153" t="s">
        <v>82</v>
      </c>
      <c r="AV384" s="13" t="s">
        <v>82</v>
      </c>
      <c r="AW384" s="13" t="s">
        <v>33</v>
      </c>
      <c r="AX384" s="13" t="s">
        <v>72</v>
      </c>
      <c r="AY384" s="153" t="s">
        <v>139</v>
      </c>
    </row>
    <row r="385" spans="2:65" s="14" customFormat="1" ht="11.25">
      <c r="B385" s="159"/>
      <c r="D385" s="146" t="s">
        <v>150</v>
      </c>
      <c r="E385" s="160" t="s">
        <v>19</v>
      </c>
      <c r="F385" s="161" t="s">
        <v>154</v>
      </c>
      <c r="H385" s="162">
        <v>39.93</v>
      </c>
      <c r="I385" s="163"/>
      <c r="L385" s="159"/>
      <c r="M385" s="164"/>
      <c r="T385" s="165"/>
      <c r="AT385" s="160" t="s">
        <v>150</v>
      </c>
      <c r="AU385" s="160" t="s">
        <v>82</v>
      </c>
      <c r="AV385" s="14" t="s">
        <v>146</v>
      </c>
      <c r="AW385" s="14" t="s">
        <v>33</v>
      </c>
      <c r="AX385" s="14" t="s">
        <v>80</v>
      </c>
      <c r="AY385" s="160" t="s">
        <v>139</v>
      </c>
    </row>
    <row r="386" spans="2:65" s="1" customFormat="1" ht="16.5" customHeight="1">
      <c r="B386" s="33"/>
      <c r="C386" s="128" t="s">
        <v>443</v>
      </c>
      <c r="D386" s="128" t="s">
        <v>141</v>
      </c>
      <c r="E386" s="129" t="s">
        <v>444</v>
      </c>
      <c r="F386" s="130" t="s">
        <v>445</v>
      </c>
      <c r="G386" s="131" t="s">
        <v>144</v>
      </c>
      <c r="H386" s="132">
        <v>6.5259999999999998</v>
      </c>
      <c r="I386" s="133"/>
      <c r="J386" s="134">
        <f>ROUND(I386*H386,2)</f>
        <v>0</v>
      </c>
      <c r="K386" s="130" t="s">
        <v>145</v>
      </c>
      <c r="L386" s="33"/>
      <c r="M386" s="135" t="s">
        <v>19</v>
      </c>
      <c r="N386" s="136" t="s">
        <v>43</v>
      </c>
      <c r="P386" s="137">
        <f>O386*H386</f>
        <v>0</v>
      </c>
      <c r="Q386" s="137">
        <v>0</v>
      </c>
      <c r="R386" s="137">
        <f>Q386*H386</f>
        <v>0</v>
      </c>
      <c r="S386" s="137">
        <v>2.4</v>
      </c>
      <c r="T386" s="138">
        <f>S386*H386</f>
        <v>15.662399999999998</v>
      </c>
      <c r="AR386" s="139" t="s">
        <v>146</v>
      </c>
      <c r="AT386" s="139" t="s">
        <v>141</v>
      </c>
      <c r="AU386" s="139" t="s">
        <v>82</v>
      </c>
      <c r="AY386" s="18" t="s">
        <v>139</v>
      </c>
      <c r="BE386" s="140">
        <f>IF(N386="základní",J386,0)</f>
        <v>0</v>
      </c>
      <c r="BF386" s="140">
        <f>IF(N386="snížená",J386,0)</f>
        <v>0</v>
      </c>
      <c r="BG386" s="140">
        <f>IF(N386="zákl. přenesená",J386,0)</f>
        <v>0</v>
      </c>
      <c r="BH386" s="140">
        <f>IF(N386="sníž. přenesená",J386,0)</f>
        <v>0</v>
      </c>
      <c r="BI386" s="140">
        <f>IF(N386="nulová",J386,0)</f>
        <v>0</v>
      </c>
      <c r="BJ386" s="18" t="s">
        <v>80</v>
      </c>
      <c r="BK386" s="140">
        <f>ROUND(I386*H386,2)</f>
        <v>0</v>
      </c>
      <c r="BL386" s="18" t="s">
        <v>146</v>
      </c>
      <c r="BM386" s="139" t="s">
        <v>446</v>
      </c>
    </row>
    <row r="387" spans="2:65" s="1" customFormat="1" ht="11.25">
      <c r="B387" s="33"/>
      <c r="D387" s="141" t="s">
        <v>148</v>
      </c>
      <c r="F387" s="142" t="s">
        <v>447</v>
      </c>
      <c r="I387" s="143"/>
      <c r="L387" s="33"/>
      <c r="M387" s="144"/>
      <c r="T387" s="54"/>
      <c r="AT387" s="18" t="s">
        <v>148</v>
      </c>
      <c r="AU387" s="18" t="s">
        <v>82</v>
      </c>
    </row>
    <row r="388" spans="2:65" s="12" customFormat="1" ht="11.25">
      <c r="B388" s="145"/>
      <c r="D388" s="146" t="s">
        <v>150</v>
      </c>
      <c r="E388" s="147" t="s">
        <v>19</v>
      </c>
      <c r="F388" s="148" t="s">
        <v>448</v>
      </c>
      <c r="H388" s="147" t="s">
        <v>19</v>
      </c>
      <c r="I388" s="149"/>
      <c r="L388" s="145"/>
      <c r="M388" s="150"/>
      <c r="T388" s="151"/>
      <c r="AT388" s="147" t="s">
        <v>150</v>
      </c>
      <c r="AU388" s="147" t="s">
        <v>82</v>
      </c>
      <c r="AV388" s="12" t="s">
        <v>80</v>
      </c>
      <c r="AW388" s="12" t="s">
        <v>33</v>
      </c>
      <c r="AX388" s="12" t="s">
        <v>72</v>
      </c>
      <c r="AY388" s="147" t="s">
        <v>139</v>
      </c>
    </row>
    <row r="389" spans="2:65" s="12" customFormat="1" ht="11.25">
      <c r="B389" s="145"/>
      <c r="D389" s="146" t="s">
        <v>150</v>
      </c>
      <c r="E389" s="147" t="s">
        <v>19</v>
      </c>
      <c r="F389" s="148" t="s">
        <v>449</v>
      </c>
      <c r="H389" s="147" t="s">
        <v>19</v>
      </c>
      <c r="I389" s="149"/>
      <c r="L389" s="145"/>
      <c r="M389" s="150"/>
      <c r="T389" s="151"/>
      <c r="AT389" s="147" t="s">
        <v>150</v>
      </c>
      <c r="AU389" s="147" t="s">
        <v>82</v>
      </c>
      <c r="AV389" s="12" t="s">
        <v>80</v>
      </c>
      <c r="AW389" s="12" t="s">
        <v>33</v>
      </c>
      <c r="AX389" s="12" t="s">
        <v>72</v>
      </c>
      <c r="AY389" s="147" t="s">
        <v>139</v>
      </c>
    </row>
    <row r="390" spans="2:65" s="13" customFormat="1" ht="11.25">
      <c r="B390" s="152"/>
      <c r="D390" s="146" t="s">
        <v>150</v>
      </c>
      <c r="E390" s="153" t="s">
        <v>19</v>
      </c>
      <c r="F390" s="154" t="s">
        <v>214</v>
      </c>
      <c r="H390" s="155">
        <v>6.5259999999999998</v>
      </c>
      <c r="I390" s="156"/>
      <c r="L390" s="152"/>
      <c r="M390" s="157"/>
      <c r="T390" s="158"/>
      <c r="AT390" s="153" t="s">
        <v>150</v>
      </c>
      <c r="AU390" s="153" t="s">
        <v>82</v>
      </c>
      <c r="AV390" s="13" t="s">
        <v>82</v>
      </c>
      <c r="AW390" s="13" t="s">
        <v>33</v>
      </c>
      <c r="AX390" s="13" t="s">
        <v>72</v>
      </c>
      <c r="AY390" s="153" t="s">
        <v>139</v>
      </c>
    </row>
    <row r="391" spans="2:65" s="14" customFormat="1" ht="11.25">
      <c r="B391" s="159"/>
      <c r="D391" s="146" t="s">
        <v>150</v>
      </c>
      <c r="E391" s="160" t="s">
        <v>19</v>
      </c>
      <c r="F391" s="161" t="s">
        <v>154</v>
      </c>
      <c r="H391" s="162">
        <v>6.5259999999999998</v>
      </c>
      <c r="I391" s="163"/>
      <c r="L391" s="159"/>
      <c r="M391" s="164"/>
      <c r="T391" s="165"/>
      <c r="AT391" s="160" t="s">
        <v>150</v>
      </c>
      <c r="AU391" s="160" t="s">
        <v>82</v>
      </c>
      <c r="AV391" s="14" t="s">
        <v>146</v>
      </c>
      <c r="AW391" s="14" t="s">
        <v>33</v>
      </c>
      <c r="AX391" s="14" t="s">
        <v>80</v>
      </c>
      <c r="AY391" s="160" t="s">
        <v>139</v>
      </c>
    </row>
    <row r="392" spans="2:65" s="1" customFormat="1" ht="24.2" customHeight="1">
      <c r="B392" s="33"/>
      <c r="C392" s="128" t="s">
        <v>450</v>
      </c>
      <c r="D392" s="128" t="s">
        <v>141</v>
      </c>
      <c r="E392" s="129" t="s">
        <v>451</v>
      </c>
      <c r="F392" s="130" t="s">
        <v>452</v>
      </c>
      <c r="G392" s="131" t="s">
        <v>197</v>
      </c>
      <c r="H392" s="132">
        <v>55.365000000000002</v>
      </c>
      <c r="I392" s="133"/>
      <c r="J392" s="134">
        <f>ROUND(I392*H392,2)</f>
        <v>0</v>
      </c>
      <c r="K392" s="130" t="s">
        <v>145</v>
      </c>
      <c r="L392" s="33"/>
      <c r="M392" s="135" t="s">
        <v>19</v>
      </c>
      <c r="N392" s="136" t="s">
        <v>43</v>
      </c>
      <c r="P392" s="137">
        <f>O392*H392</f>
        <v>0</v>
      </c>
      <c r="Q392" s="137">
        <v>0</v>
      </c>
      <c r="R392" s="137">
        <f>Q392*H392</f>
        <v>0</v>
      </c>
      <c r="S392" s="137">
        <v>0.13100000000000001</v>
      </c>
      <c r="T392" s="138">
        <f>S392*H392</f>
        <v>7.2528150000000009</v>
      </c>
      <c r="AR392" s="139" t="s">
        <v>146</v>
      </c>
      <c r="AT392" s="139" t="s">
        <v>141</v>
      </c>
      <c r="AU392" s="139" t="s">
        <v>82</v>
      </c>
      <c r="AY392" s="18" t="s">
        <v>139</v>
      </c>
      <c r="BE392" s="140">
        <f>IF(N392="základní",J392,0)</f>
        <v>0</v>
      </c>
      <c r="BF392" s="140">
        <f>IF(N392="snížená",J392,0)</f>
        <v>0</v>
      </c>
      <c r="BG392" s="140">
        <f>IF(N392="zákl. přenesená",J392,0)</f>
        <v>0</v>
      </c>
      <c r="BH392" s="140">
        <f>IF(N392="sníž. přenesená",J392,0)</f>
        <v>0</v>
      </c>
      <c r="BI392" s="140">
        <f>IF(N392="nulová",J392,0)</f>
        <v>0</v>
      </c>
      <c r="BJ392" s="18" t="s">
        <v>80</v>
      </c>
      <c r="BK392" s="140">
        <f>ROUND(I392*H392,2)</f>
        <v>0</v>
      </c>
      <c r="BL392" s="18" t="s">
        <v>146</v>
      </c>
      <c r="BM392" s="139" t="s">
        <v>453</v>
      </c>
    </row>
    <row r="393" spans="2:65" s="1" customFormat="1" ht="11.25">
      <c r="B393" s="33"/>
      <c r="D393" s="141" t="s">
        <v>148</v>
      </c>
      <c r="F393" s="142" t="s">
        <v>454</v>
      </c>
      <c r="I393" s="143"/>
      <c r="L393" s="33"/>
      <c r="M393" s="144"/>
      <c r="T393" s="54"/>
      <c r="AT393" s="18" t="s">
        <v>148</v>
      </c>
      <c r="AU393" s="18" t="s">
        <v>82</v>
      </c>
    </row>
    <row r="394" spans="2:65" s="12" customFormat="1" ht="11.25">
      <c r="B394" s="145"/>
      <c r="D394" s="146" t="s">
        <v>150</v>
      </c>
      <c r="E394" s="147" t="s">
        <v>19</v>
      </c>
      <c r="F394" s="148" t="s">
        <v>455</v>
      </c>
      <c r="H394" s="147" t="s">
        <v>19</v>
      </c>
      <c r="I394" s="149"/>
      <c r="L394" s="145"/>
      <c r="M394" s="150"/>
      <c r="T394" s="151"/>
      <c r="AT394" s="147" t="s">
        <v>150</v>
      </c>
      <c r="AU394" s="147" t="s">
        <v>82</v>
      </c>
      <c r="AV394" s="12" t="s">
        <v>80</v>
      </c>
      <c r="AW394" s="12" t="s">
        <v>33</v>
      </c>
      <c r="AX394" s="12" t="s">
        <v>72</v>
      </c>
      <c r="AY394" s="147" t="s">
        <v>139</v>
      </c>
    </row>
    <row r="395" spans="2:65" s="13" customFormat="1" ht="11.25">
      <c r="B395" s="152"/>
      <c r="D395" s="146" t="s">
        <v>150</v>
      </c>
      <c r="E395" s="153" t="s">
        <v>19</v>
      </c>
      <c r="F395" s="154" t="s">
        <v>456</v>
      </c>
      <c r="H395" s="155">
        <v>66.003</v>
      </c>
      <c r="I395" s="156"/>
      <c r="L395" s="152"/>
      <c r="M395" s="157"/>
      <c r="T395" s="158"/>
      <c r="AT395" s="153" t="s">
        <v>150</v>
      </c>
      <c r="AU395" s="153" t="s">
        <v>82</v>
      </c>
      <c r="AV395" s="13" t="s">
        <v>82</v>
      </c>
      <c r="AW395" s="13" t="s">
        <v>33</v>
      </c>
      <c r="AX395" s="13" t="s">
        <v>72</v>
      </c>
      <c r="AY395" s="153" t="s">
        <v>139</v>
      </c>
    </row>
    <row r="396" spans="2:65" s="13" customFormat="1" ht="11.25">
      <c r="B396" s="152"/>
      <c r="D396" s="146" t="s">
        <v>150</v>
      </c>
      <c r="E396" s="153" t="s">
        <v>19</v>
      </c>
      <c r="F396" s="154" t="s">
        <v>457</v>
      </c>
      <c r="H396" s="155">
        <v>-10.638</v>
      </c>
      <c r="I396" s="156"/>
      <c r="L396" s="152"/>
      <c r="M396" s="157"/>
      <c r="T396" s="158"/>
      <c r="AT396" s="153" t="s">
        <v>150</v>
      </c>
      <c r="AU396" s="153" t="s">
        <v>82</v>
      </c>
      <c r="AV396" s="13" t="s">
        <v>82</v>
      </c>
      <c r="AW396" s="13" t="s">
        <v>33</v>
      </c>
      <c r="AX396" s="13" t="s">
        <v>72</v>
      </c>
      <c r="AY396" s="153" t="s">
        <v>139</v>
      </c>
    </row>
    <row r="397" spans="2:65" s="14" customFormat="1" ht="11.25">
      <c r="B397" s="159"/>
      <c r="D397" s="146" t="s">
        <v>150</v>
      </c>
      <c r="E397" s="160" t="s">
        <v>19</v>
      </c>
      <c r="F397" s="161" t="s">
        <v>154</v>
      </c>
      <c r="H397" s="162">
        <v>55.365000000000002</v>
      </c>
      <c r="I397" s="163"/>
      <c r="L397" s="159"/>
      <c r="M397" s="164"/>
      <c r="T397" s="165"/>
      <c r="AT397" s="160" t="s">
        <v>150</v>
      </c>
      <c r="AU397" s="160" t="s">
        <v>82</v>
      </c>
      <c r="AV397" s="14" t="s">
        <v>146</v>
      </c>
      <c r="AW397" s="14" t="s">
        <v>33</v>
      </c>
      <c r="AX397" s="14" t="s">
        <v>80</v>
      </c>
      <c r="AY397" s="160" t="s">
        <v>139</v>
      </c>
    </row>
    <row r="398" spans="2:65" s="1" customFormat="1" ht="24.2" customHeight="1">
      <c r="B398" s="33"/>
      <c r="C398" s="128" t="s">
        <v>458</v>
      </c>
      <c r="D398" s="128" t="s">
        <v>141</v>
      </c>
      <c r="E398" s="129" t="s">
        <v>459</v>
      </c>
      <c r="F398" s="130" t="s">
        <v>460</v>
      </c>
      <c r="G398" s="131" t="s">
        <v>197</v>
      </c>
      <c r="H398" s="132">
        <v>11.7</v>
      </c>
      <c r="I398" s="133"/>
      <c r="J398" s="134">
        <f>ROUND(I398*H398,2)</f>
        <v>0</v>
      </c>
      <c r="K398" s="130" t="s">
        <v>145</v>
      </c>
      <c r="L398" s="33"/>
      <c r="M398" s="135" t="s">
        <v>19</v>
      </c>
      <c r="N398" s="136" t="s">
        <v>43</v>
      </c>
      <c r="P398" s="137">
        <f>O398*H398</f>
        <v>0</v>
      </c>
      <c r="Q398" s="137">
        <v>0</v>
      </c>
      <c r="R398" s="137">
        <f>Q398*H398</f>
        <v>0</v>
      </c>
      <c r="S398" s="137">
        <v>0.26100000000000001</v>
      </c>
      <c r="T398" s="138">
        <f>S398*H398</f>
        <v>3.0537000000000001</v>
      </c>
      <c r="AR398" s="139" t="s">
        <v>146</v>
      </c>
      <c r="AT398" s="139" t="s">
        <v>141</v>
      </c>
      <c r="AU398" s="139" t="s">
        <v>82</v>
      </c>
      <c r="AY398" s="18" t="s">
        <v>139</v>
      </c>
      <c r="BE398" s="140">
        <f>IF(N398="základní",J398,0)</f>
        <v>0</v>
      </c>
      <c r="BF398" s="140">
        <f>IF(N398="snížená",J398,0)</f>
        <v>0</v>
      </c>
      <c r="BG398" s="140">
        <f>IF(N398="zákl. přenesená",J398,0)</f>
        <v>0</v>
      </c>
      <c r="BH398" s="140">
        <f>IF(N398="sníž. přenesená",J398,0)</f>
        <v>0</v>
      </c>
      <c r="BI398" s="140">
        <f>IF(N398="nulová",J398,0)</f>
        <v>0</v>
      </c>
      <c r="BJ398" s="18" t="s">
        <v>80</v>
      </c>
      <c r="BK398" s="140">
        <f>ROUND(I398*H398,2)</f>
        <v>0</v>
      </c>
      <c r="BL398" s="18" t="s">
        <v>146</v>
      </c>
      <c r="BM398" s="139" t="s">
        <v>461</v>
      </c>
    </row>
    <row r="399" spans="2:65" s="1" customFormat="1" ht="11.25">
      <c r="B399" s="33"/>
      <c r="D399" s="141" t="s">
        <v>148</v>
      </c>
      <c r="F399" s="142" t="s">
        <v>462</v>
      </c>
      <c r="I399" s="143"/>
      <c r="L399" s="33"/>
      <c r="M399" s="144"/>
      <c r="T399" s="54"/>
      <c r="AT399" s="18" t="s">
        <v>148</v>
      </c>
      <c r="AU399" s="18" t="s">
        <v>82</v>
      </c>
    </row>
    <row r="400" spans="2:65" s="12" customFormat="1" ht="11.25">
      <c r="B400" s="145"/>
      <c r="D400" s="146" t="s">
        <v>150</v>
      </c>
      <c r="E400" s="147" t="s">
        <v>19</v>
      </c>
      <c r="F400" s="148" t="s">
        <v>455</v>
      </c>
      <c r="H400" s="147" t="s">
        <v>19</v>
      </c>
      <c r="I400" s="149"/>
      <c r="L400" s="145"/>
      <c r="M400" s="150"/>
      <c r="T400" s="151"/>
      <c r="AT400" s="147" t="s">
        <v>150</v>
      </c>
      <c r="AU400" s="147" t="s">
        <v>82</v>
      </c>
      <c r="AV400" s="12" t="s">
        <v>80</v>
      </c>
      <c r="AW400" s="12" t="s">
        <v>33</v>
      </c>
      <c r="AX400" s="12" t="s">
        <v>72</v>
      </c>
      <c r="AY400" s="147" t="s">
        <v>139</v>
      </c>
    </row>
    <row r="401" spans="2:65" s="13" customFormat="1" ht="11.25">
      <c r="B401" s="152"/>
      <c r="D401" s="146" t="s">
        <v>150</v>
      </c>
      <c r="E401" s="153" t="s">
        <v>19</v>
      </c>
      <c r="F401" s="154" t="s">
        <v>463</v>
      </c>
      <c r="H401" s="155">
        <v>11.7</v>
      </c>
      <c r="I401" s="156"/>
      <c r="L401" s="152"/>
      <c r="M401" s="157"/>
      <c r="T401" s="158"/>
      <c r="AT401" s="153" t="s">
        <v>150</v>
      </c>
      <c r="AU401" s="153" t="s">
        <v>82</v>
      </c>
      <c r="AV401" s="13" t="s">
        <v>82</v>
      </c>
      <c r="AW401" s="13" t="s">
        <v>33</v>
      </c>
      <c r="AX401" s="13" t="s">
        <v>72</v>
      </c>
      <c r="AY401" s="153" t="s">
        <v>139</v>
      </c>
    </row>
    <row r="402" spans="2:65" s="14" customFormat="1" ht="11.25">
      <c r="B402" s="159"/>
      <c r="D402" s="146" t="s">
        <v>150</v>
      </c>
      <c r="E402" s="160" t="s">
        <v>19</v>
      </c>
      <c r="F402" s="161" t="s">
        <v>154</v>
      </c>
      <c r="H402" s="162">
        <v>11.7</v>
      </c>
      <c r="I402" s="163"/>
      <c r="L402" s="159"/>
      <c r="M402" s="164"/>
      <c r="T402" s="165"/>
      <c r="AT402" s="160" t="s">
        <v>150</v>
      </c>
      <c r="AU402" s="160" t="s">
        <v>82</v>
      </c>
      <c r="AV402" s="14" t="s">
        <v>146</v>
      </c>
      <c r="AW402" s="14" t="s">
        <v>33</v>
      </c>
      <c r="AX402" s="14" t="s">
        <v>80</v>
      </c>
      <c r="AY402" s="160" t="s">
        <v>139</v>
      </c>
    </row>
    <row r="403" spans="2:65" s="1" customFormat="1" ht="24.2" customHeight="1">
      <c r="B403" s="33"/>
      <c r="C403" s="128" t="s">
        <v>464</v>
      </c>
      <c r="D403" s="128" t="s">
        <v>141</v>
      </c>
      <c r="E403" s="129" t="s">
        <v>465</v>
      </c>
      <c r="F403" s="130" t="s">
        <v>466</v>
      </c>
      <c r="G403" s="131" t="s">
        <v>197</v>
      </c>
      <c r="H403" s="132">
        <v>42.09</v>
      </c>
      <c r="I403" s="133"/>
      <c r="J403" s="134">
        <f>ROUND(I403*H403,2)</f>
        <v>0</v>
      </c>
      <c r="K403" s="130" t="s">
        <v>145</v>
      </c>
      <c r="L403" s="33"/>
      <c r="M403" s="135" t="s">
        <v>19</v>
      </c>
      <c r="N403" s="136" t="s">
        <v>43</v>
      </c>
      <c r="P403" s="137">
        <f>O403*H403</f>
        <v>0</v>
      </c>
      <c r="Q403" s="137">
        <v>0</v>
      </c>
      <c r="R403" s="137">
        <f>Q403*H403</f>
        <v>0</v>
      </c>
      <c r="S403" s="137">
        <v>3.5000000000000003E-2</v>
      </c>
      <c r="T403" s="138">
        <f>S403*H403</f>
        <v>1.4731500000000002</v>
      </c>
      <c r="AR403" s="139" t="s">
        <v>146</v>
      </c>
      <c r="AT403" s="139" t="s">
        <v>141</v>
      </c>
      <c r="AU403" s="139" t="s">
        <v>82</v>
      </c>
      <c r="AY403" s="18" t="s">
        <v>139</v>
      </c>
      <c r="BE403" s="140">
        <f>IF(N403="základní",J403,0)</f>
        <v>0</v>
      </c>
      <c r="BF403" s="140">
        <f>IF(N403="snížená",J403,0)</f>
        <v>0</v>
      </c>
      <c r="BG403" s="140">
        <f>IF(N403="zákl. přenesená",J403,0)</f>
        <v>0</v>
      </c>
      <c r="BH403" s="140">
        <f>IF(N403="sníž. přenesená",J403,0)</f>
        <v>0</v>
      </c>
      <c r="BI403" s="140">
        <f>IF(N403="nulová",J403,0)</f>
        <v>0</v>
      </c>
      <c r="BJ403" s="18" t="s">
        <v>80</v>
      </c>
      <c r="BK403" s="140">
        <f>ROUND(I403*H403,2)</f>
        <v>0</v>
      </c>
      <c r="BL403" s="18" t="s">
        <v>146</v>
      </c>
      <c r="BM403" s="139" t="s">
        <v>467</v>
      </c>
    </row>
    <row r="404" spans="2:65" s="1" customFormat="1" ht="11.25">
      <c r="B404" s="33"/>
      <c r="D404" s="141" t="s">
        <v>148</v>
      </c>
      <c r="F404" s="142" t="s">
        <v>468</v>
      </c>
      <c r="I404" s="143"/>
      <c r="L404" s="33"/>
      <c r="M404" s="144"/>
      <c r="T404" s="54"/>
      <c r="AT404" s="18" t="s">
        <v>148</v>
      </c>
      <c r="AU404" s="18" t="s">
        <v>82</v>
      </c>
    </row>
    <row r="405" spans="2:65" s="12" customFormat="1" ht="11.25">
      <c r="B405" s="145"/>
      <c r="D405" s="146" t="s">
        <v>150</v>
      </c>
      <c r="E405" s="147" t="s">
        <v>19</v>
      </c>
      <c r="F405" s="148" t="s">
        <v>448</v>
      </c>
      <c r="H405" s="147" t="s">
        <v>19</v>
      </c>
      <c r="I405" s="149"/>
      <c r="L405" s="145"/>
      <c r="M405" s="150"/>
      <c r="T405" s="151"/>
      <c r="AT405" s="147" t="s">
        <v>150</v>
      </c>
      <c r="AU405" s="147" t="s">
        <v>82</v>
      </c>
      <c r="AV405" s="12" t="s">
        <v>80</v>
      </c>
      <c r="AW405" s="12" t="s">
        <v>33</v>
      </c>
      <c r="AX405" s="12" t="s">
        <v>72</v>
      </c>
      <c r="AY405" s="147" t="s">
        <v>139</v>
      </c>
    </row>
    <row r="406" spans="2:65" s="12" customFormat="1" ht="11.25">
      <c r="B406" s="145"/>
      <c r="D406" s="146" t="s">
        <v>150</v>
      </c>
      <c r="E406" s="147" t="s">
        <v>19</v>
      </c>
      <c r="F406" s="148" t="s">
        <v>436</v>
      </c>
      <c r="H406" s="147" t="s">
        <v>19</v>
      </c>
      <c r="I406" s="149"/>
      <c r="L406" s="145"/>
      <c r="M406" s="150"/>
      <c r="T406" s="151"/>
      <c r="AT406" s="147" t="s">
        <v>150</v>
      </c>
      <c r="AU406" s="147" t="s">
        <v>82</v>
      </c>
      <c r="AV406" s="12" t="s">
        <v>80</v>
      </c>
      <c r="AW406" s="12" t="s">
        <v>33</v>
      </c>
      <c r="AX406" s="12" t="s">
        <v>72</v>
      </c>
      <c r="AY406" s="147" t="s">
        <v>139</v>
      </c>
    </row>
    <row r="407" spans="2:65" s="13" customFormat="1" ht="11.25">
      <c r="B407" s="152"/>
      <c r="D407" s="146" t="s">
        <v>150</v>
      </c>
      <c r="E407" s="153" t="s">
        <v>19</v>
      </c>
      <c r="F407" s="154" t="s">
        <v>469</v>
      </c>
      <c r="H407" s="155">
        <v>42.09</v>
      </c>
      <c r="I407" s="156"/>
      <c r="L407" s="152"/>
      <c r="M407" s="157"/>
      <c r="T407" s="158"/>
      <c r="AT407" s="153" t="s">
        <v>150</v>
      </c>
      <c r="AU407" s="153" t="s">
        <v>82</v>
      </c>
      <c r="AV407" s="13" t="s">
        <v>82</v>
      </c>
      <c r="AW407" s="13" t="s">
        <v>33</v>
      </c>
      <c r="AX407" s="13" t="s">
        <v>72</v>
      </c>
      <c r="AY407" s="153" t="s">
        <v>139</v>
      </c>
    </row>
    <row r="408" spans="2:65" s="14" customFormat="1" ht="11.25">
      <c r="B408" s="159"/>
      <c r="D408" s="146" t="s">
        <v>150</v>
      </c>
      <c r="E408" s="160" t="s">
        <v>19</v>
      </c>
      <c r="F408" s="161" t="s">
        <v>154</v>
      </c>
      <c r="H408" s="162">
        <v>42.09</v>
      </c>
      <c r="I408" s="163"/>
      <c r="L408" s="159"/>
      <c r="M408" s="164"/>
      <c r="T408" s="165"/>
      <c r="AT408" s="160" t="s">
        <v>150</v>
      </c>
      <c r="AU408" s="160" t="s">
        <v>82</v>
      </c>
      <c r="AV408" s="14" t="s">
        <v>146</v>
      </c>
      <c r="AW408" s="14" t="s">
        <v>33</v>
      </c>
      <c r="AX408" s="14" t="s">
        <v>80</v>
      </c>
      <c r="AY408" s="160" t="s">
        <v>139</v>
      </c>
    </row>
    <row r="409" spans="2:65" s="1" customFormat="1" ht="16.5" customHeight="1">
      <c r="B409" s="33"/>
      <c r="C409" s="128" t="s">
        <v>470</v>
      </c>
      <c r="D409" s="128" t="s">
        <v>141</v>
      </c>
      <c r="E409" s="129" t="s">
        <v>471</v>
      </c>
      <c r="F409" s="130" t="s">
        <v>472</v>
      </c>
      <c r="G409" s="131" t="s">
        <v>313</v>
      </c>
      <c r="H409" s="132">
        <v>27.928999999999998</v>
      </c>
      <c r="I409" s="133"/>
      <c r="J409" s="134">
        <f>ROUND(I409*H409,2)</f>
        <v>0</v>
      </c>
      <c r="K409" s="130" t="s">
        <v>145</v>
      </c>
      <c r="L409" s="33"/>
      <c r="M409" s="135" t="s">
        <v>19</v>
      </c>
      <c r="N409" s="136" t="s">
        <v>43</v>
      </c>
      <c r="P409" s="137">
        <f>O409*H409</f>
        <v>0</v>
      </c>
      <c r="Q409" s="137">
        <v>0</v>
      </c>
      <c r="R409" s="137">
        <f>Q409*H409</f>
        <v>0</v>
      </c>
      <c r="S409" s="137">
        <v>8.9999999999999993E-3</v>
      </c>
      <c r="T409" s="138">
        <f>S409*H409</f>
        <v>0.25136099999999995</v>
      </c>
      <c r="AR409" s="139" t="s">
        <v>146</v>
      </c>
      <c r="AT409" s="139" t="s">
        <v>141</v>
      </c>
      <c r="AU409" s="139" t="s">
        <v>82</v>
      </c>
      <c r="AY409" s="18" t="s">
        <v>139</v>
      </c>
      <c r="BE409" s="140">
        <f>IF(N409="základní",J409,0)</f>
        <v>0</v>
      </c>
      <c r="BF409" s="140">
        <f>IF(N409="snížená",J409,0)</f>
        <v>0</v>
      </c>
      <c r="BG409" s="140">
        <f>IF(N409="zákl. přenesená",J409,0)</f>
        <v>0</v>
      </c>
      <c r="BH409" s="140">
        <f>IF(N409="sníž. přenesená",J409,0)</f>
        <v>0</v>
      </c>
      <c r="BI409" s="140">
        <f>IF(N409="nulová",J409,0)</f>
        <v>0</v>
      </c>
      <c r="BJ409" s="18" t="s">
        <v>80</v>
      </c>
      <c r="BK409" s="140">
        <f>ROUND(I409*H409,2)</f>
        <v>0</v>
      </c>
      <c r="BL409" s="18" t="s">
        <v>146</v>
      </c>
      <c r="BM409" s="139" t="s">
        <v>473</v>
      </c>
    </row>
    <row r="410" spans="2:65" s="1" customFormat="1" ht="11.25">
      <c r="B410" s="33"/>
      <c r="D410" s="141" t="s">
        <v>148</v>
      </c>
      <c r="F410" s="142" t="s">
        <v>474</v>
      </c>
      <c r="I410" s="143"/>
      <c r="L410" s="33"/>
      <c r="M410" s="144"/>
      <c r="T410" s="54"/>
      <c r="AT410" s="18" t="s">
        <v>148</v>
      </c>
      <c r="AU410" s="18" t="s">
        <v>82</v>
      </c>
    </row>
    <row r="411" spans="2:65" s="12" customFormat="1" ht="11.25">
      <c r="B411" s="145"/>
      <c r="D411" s="146" t="s">
        <v>150</v>
      </c>
      <c r="E411" s="147" t="s">
        <v>19</v>
      </c>
      <c r="F411" s="148" t="s">
        <v>448</v>
      </c>
      <c r="H411" s="147" t="s">
        <v>19</v>
      </c>
      <c r="I411" s="149"/>
      <c r="L411" s="145"/>
      <c r="M411" s="150"/>
      <c r="T411" s="151"/>
      <c r="AT411" s="147" t="s">
        <v>150</v>
      </c>
      <c r="AU411" s="147" t="s">
        <v>82</v>
      </c>
      <c r="AV411" s="12" t="s">
        <v>80</v>
      </c>
      <c r="AW411" s="12" t="s">
        <v>33</v>
      </c>
      <c r="AX411" s="12" t="s">
        <v>72</v>
      </c>
      <c r="AY411" s="147" t="s">
        <v>139</v>
      </c>
    </row>
    <row r="412" spans="2:65" s="12" customFormat="1" ht="11.25">
      <c r="B412" s="145"/>
      <c r="D412" s="146" t="s">
        <v>150</v>
      </c>
      <c r="E412" s="147" t="s">
        <v>19</v>
      </c>
      <c r="F412" s="148" t="s">
        <v>475</v>
      </c>
      <c r="H412" s="147" t="s">
        <v>19</v>
      </c>
      <c r="I412" s="149"/>
      <c r="L412" s="145"/>
      <c r="M412" s="150"/>
      <c r="T412" s="151"/>
      <c r="AT412" s="147" t="s">
        <v>150</v>
      </c>
      <c r="AU412" s="147" t="s">
        <v>82</v>
      </c>
      <c r="AV412" s="12" t="s">
        <v>80</v>
      </c>
      <c r="AW412" s="12" t="s">
        <v>33</v>
      </c>
      <c r="AX412" s="12" t="s">
        <v>72</v>
      </c>
      <c r="AY412" s="147" t="s">
        <v>139</v>
      </c>
    </row>
    <row r="413" spans="2:65" s="12" customFormat="1" ht="11.25">
      <c r="B413" s="145"/>
      <c r="D413" s="146" t="s">
        <v>150</v>
      </c>
      <c r="E413" s="147" t="s">
        <v>19</v>
      </c>
      <c r="F413" s="148" t="s">
        <v>268</v>
      </c>
      <c r="H413" s="147" t="s">
        <v>19</v>
      </c>
      <c r="I413" s="149"/>
      <c r="L413" s="145"/>
      <c r="M413" s="150"/>
      <c r="T413" s="151"/>
      <c r="AT413" s="147" t="s">
        <v>150</v>
      </c>
      <c r="AU413" s="147" t="s">
        <v>82</v>
      </c>
      <c r="AV413" s="12" t="s">
        <v>80</v>
      </c>
      <c r="AW413" s="12" t="s">
        <v>33</v>
      </c>
      <c r="AX413" s="12" t="s">
        <v>72</v>
      </c>
      <c r="AY413" s="147" t="s">
        <v>139</v>
      </c>
    </row>
    <row r="414" spans="2:65" s="13" customFormat="1" ht="11.25">
      <c r="B414" s="152"/>
      <c r="D414" s="146" t="s">
        <v>150</v>
      </c>
      <c r="E414" s="153" t="s">
        <v>19</v>
      </c>
      <c r="F414" s="154" t="s">
        <v>476</v>
      </c>
      <c r="H414" s="155">
        <v>9.8390000000000004</v>
      </c>
      <c r="I414" s="156"/>
      <c r="L414" s="152"/>
      <c r="M414" s="157"/>
      <c r="T414" s="158"/>
      <c r="AT414" s="153" t="s">
        <v>150</v>
      </c>
      <c r="AU414" s="153" t="s">
        <v>82</v>
      </c>
      <c r="AV414" s="13" t="s">
        <v>82</v>
      </c>
      <c r="AW414" s="13" t="s">
        <v>33</v>
      </c>
      <c r="AX414" s="13" t="s">
        <v>72</v>
      </c>
      <c r="AY414" s="153" t="s">
        <v>139</v>
      </c>
    </row>
    <row r="415" spans="2:65" s="13" customFormat="1" ht="11.25">
      <c r="B415" s="152"/>
      <c r="D415" s="146" t="s">
        <v>150</v>
      </c>
      <c r="E415" s="153" t="s">
        <v>19</v>
      </c>
      <c r="F415" s="154" t="s">
        <v>477</v>
      </c>
      <c r="H415" s="155">
        <v>0.2</v>
      </c>
      <c r="I415" s="156"/>
      <c r="L415" s="152"/>
      <c r="M415" s="157"/>
      <c r="T415" s="158"/>
      <c r="AT415" s="153" t="s">
        <v>150</v>
      </c>
      <c r="AU415" s="153" t="s">
        <v>82</v>
      </c>
      <c r="AV415" s="13" t="s">
        <v>82</v>
      </c>
      <c r="AW415" s="13" t="s">
        <v>33</v>
      </c>
      <c r="AX415" s="13" t="s">
        <v>72</v>
      </c>
      <c r="AY415" s="153" t="s">
        <v>139</v>
      </c>
    </row>
    <row r="416" spans="2:65" s="13" customFormat="1" ht="11.25">
      <c r="B416" s="152"/>
      <c r="D416" s="146" t="s">
        <v>150</v>
      </c>
      <c r="E416" s="153" t="s">
        <v>19</v>
      </c>
      <c r="F416" s="154" t="s">
        <v>478</v>
      </c>
      <c r="H416" s="155">
        <v>-0.9</v>
      </c>
      <c r="I416" s="156"/>
      <c r="L416" s="152"/>
      <c r="M416" s="157"/>
      <c r="T416" s="158"/>
      <c r="AT416" s="153" t="s">
        <v>150</v>
      </c>
      <c r="AU416" s="153" t="s">
        <v>82</v>
      </c>
      <c r="AV416" s="13" t="s">
        <v>82</v>
      </c>
      <c r="AW416" s="13" t="s">
        <v>33</v>
      </c>
      <c r="AX416" s="13" t="s">
        <v>72</v>
      </c>
      <c r="AY416" s="153" t="s">
        <v>139</v>
      </c>
    </row>
    <row r="417" spans="2:65" s="15" customFormat="1" ht="11.25">
      <c r="B417" s="167"/>
      <c r="D417" s="146" t="s">
        <v>150</v>
      </c>
      <c r="E417" s="168" t="s">
        <v>19</v>
      </c>
      <c r="F417" s="169" t="s">
        <v>224</v>
      </c>
      <c r="H417" s="170">
        <v>9.1389999999999993</v>
      </c>
      <c r="I417" s="171"/>
      <c r="L417" s="167"/>
      <c r="M417" s="172"/>
      <c r="T417" s="173"/>
      <c r="AT417" s="168" t="s">
        <v>150</v>
      </c>
      <c r="AU417" s="168" t="s">
        <v>82</v>
      </c>
      <c r="AV417" s="15" t="s">
        <v>160</v>
      </c>
      <c r="AW417" s="15" t="s">
        <v>33</v>
      </c>
      <c r="AX417" s="15" t="s">
        <v>72</v>
      </c>
      <c r="AY417" s="168" t="s">
        <v>139</v>
      </c>
    </row>
    <row r="418" spans="2:65" s="12" customFormat="1" ht="11.25">
      <c r="B418" s="145"/>
      <c r="D418" s="146" t="s">
        <v>150</v>
      </c>
      <c r="E418" s="147" t="s">
        <v>19</v>
      </c>
      <c r="F418" s="148" t="s">
        <v>272</v>
      </c>
      <c r="H418" s="147" t="s">
        <v>19</v>
      </c>
      <c r="I418" s="149"/>
      <c r="L418" s="145"/>
      <c r="M418" s="150"/>
      <c r="T418" s="151"/>
      <c r="AT418" s="147" t="s">
        <v>150</v>
      </c>
      <c r="AU418" s="147" t="s">
        <v>82</v>
      </c>
      <c r="AV418" s="12" t="s">
        <v>80</v>
      </c>
      <c r="AW418" s="12" t="s">
        <v>33</v>
      </c>
      <c r="AX418" s="12" t="s">
        <v>72</v>
      </c>
      <c r="AY418" s="147" t="s">
        <v>139</v>
      </c>
    </row>
    <row r="419" spans="2:65" s="13" customFormat="1" ht="11.25">
      <c r="B419" s="152"/>
      <c r="D419" s="146" t="s">
        <v>150</v>
      </c>
      <c r="E419" s="153" t="s">
        <v>19</v>
      </c>
      <c r="F419" s="154" t="s">
        <v>479</v>
      </c>
      <c r="H419" s="155">
        <v>3.202</v>
      </c>
      <c r="I419" s="156"/>
      <c r="L419" s="152"/>
      <c r="M419" s="157"/>
      <c r="T419" s="158"/>
      <c r="AT419" s="153" t="s">
        <v>150</v>
      </c>
      <c r="AU419" s="153" t="s">
        <v>82</v>
      </c>
      <c r="AV419" s="13" t="s">
        <v>82</v>
      </c>
      <c r="AW419" s="13" t="s">
        <v>33</v>
      </c>
      <c r="AX419" s="13" t="s">
        <v>72</v>
      </c>
      <c r="AY419" s="153" t="s">
        <v>139</v>
      </c>
    </row>
    <row r="420" spans="2:65" s="15" customFormat="1" ht="11.25">
      <c r="B420" s="167"/>
      <c r="D420" s="146" t="s">
        <v>150</v>
      </c>
      <c r="E420" s="168" t="s">
        <v>19</v>
      </c>
      <c r="F420" s="169" t="s">
        <v>224</v>
      </c>
      <c r="H420" s="170">
        <v>3.202</v>
      </c>
      <c r="I420" s="171"/>
      <c r="L420" s="167"/>
      <c r="M420" s="172"/>
      <c r="T420" s="173"/>
      <c r="AT420" s="168" t="s">
        <v>150</v>
      </c>
      <c r="AU420" s="168" t="s">
        <v>82</v>
      </c>
      <c r="AV420" s="15" t="s">
        <v>160</v>
      </c>
      <c r="AW420" s="15" t="s">
        <v>33</v>
      </c>
      <c r="AX420" s="15" t="s">
        <v>72</v>
      </c>
      <c r="AY420" s="168" t="s">
        <v>139</v>
      </c>
    </row>
    <row r="421" spans="2:65" s="12" customFormat="1" ht="11.25">
      <c r="B421" s="145"/>
      <c r="D421" s="146" t="s">
        <v>150</v>
      </c>
      <c r="E421" s="147" t="s">
        <v>19</v>
      </c>
      <c r="F421" s="148" t="s">
        <v>275</v>
      </c>
      <c r="H421" s="147" t="s">
        <v>19</v>
      </c>
      <c r="I421" s="149"/>
      <c r="L421" s="145"/>
      <c r="M421" s="150"/>
      <c r="T421" s="151"/>
      <c r="AT421" s="147" t="s">
        <v>150</v>
      </c>
      <c r="AU421" s="147" t="s">
        <v>82</v>
      </c>
      <c r="AV421" s="12" t="s">
        <v>80</v>
      </c>
      <c r="AW421" s="12" t="s">
        <v>33</v>
      </c>
      <c r="AX421" s="12" t="s">
        <v>72</v>
      </c>
      <c r="AY421" s="147" t="s">
        <v>139</v>
      </c>
    </row>
    <row r="422" spans="2:65" s="13" customFormat="1" ht="11.25">
      <c r="B422" s="152"/>
      <c r="D422" s="146" t="s">
        <v>150</v>
      </c>
      <c r="E422" s="153" t="s">
        <v>19</v>
      </c>
      <c r="F422" s="154" t="s">
        <v>480</v>
      </c>
      <c r="H422" s="155">
        <v>6.2249999999999996</v>
      </c>
      <c r="I422" s="156"/>
      <c r="L422" s="152"/>
      <c r="M422" s="157"/>
      <c r="T422" s="158"/>
      <c r="AT422" s="153" t="s">
        <v>150</v>
      </c>
      <c r="AU422" s="153" t="s">
        <v>82</v>
      </c>
      <c r="AV422" s="13" t="s">
        <v>82</v>
      </c>
      <c r="AW422" s="13" t="s">
        <v>33</v>
      </c>
      <c r="AX422" s="13" t="s">
        <v>72</v>
      </c>
      <c r="AY422" s="153" t="s">
        <v>139</v>
      </c>
    </row>
    <row r="423" spans="2:65" s="15" customFormat="1" ht="11.25">
      <c r="B423" s="167"/>
      <c r="D423" s="146" t="s">
        <v>150</v>
      </c>
      <c r="E423" s="168" t="s">
        <v>19</v>
      </c>
      <c r="F423" s="169" t="s">
        <v>224</v>
      </c>
      <c r="H423" s="170">
        <v>6.2249999999999996</v>
      </c>
      <c r="I423" s="171"/>
      <c r="L423" s="167"/>
      <c r="M423" s="172"/>
      <c r="T423" s="173"/>
      <c r="AT423" s="168" t="s">
        <v>150</v>
      </c>
      <c r="AU423" s="168" t="s">
        <v>82</v>
      </c>
      <c r="AV423" s="15" t="s">
        <v>160</v>
      </c>
      <c r="AW423" s="15" t="s">
        <v>33</v>
      </c>
      <c r="AX423" s="15" t="s">
        <v>72</v>
      </c>
      <c r="AY423" s="168" t="s">
        <v>139</v>
      </c>
    </row>
    <row r="424" spans="2:65" s="12" customFormat="1" ht="11.25">
      <c r="B424" s="145"/>
      <c r="D424" s="146" t="s">
        <v>150</v>
      </c>
      <c r="E424" s="147" t="s">
        <v>19</v>
      </c>
      <c r="F424" s="148" t="s">
        <v>281</v>
      </c>
      <c r="H424" s="147" t="s">
        <v>19</v>
      </c>
      <c r="I424" s="149"/>
      <c r="L424" s="145"/>
      <c r="M424" s="150"/>
      <c r="T424" s="151"/>
      <c r="AT424" s="147" t="s">
        <v>150</v>
      </c>
      <c r="AU424" s="147" t="s">
        <v>82</v>
      </c>
      <c r="AV424" s="12" t="s">
        <v>80</v>
      </c>
      <c r="AW424" s="12" t="s">
        <v>33</v>
      </c>
      <c r="AX424" s="12" t="s">
        <v>72</v>
      </c>
      <c r="AY424" s="147" t="s">
        <v>139</v>
      </c>
    </row>
    <row r="425" spans="2:65" s="13" customFormat="1" ht="11.25">
      <c r="B425" s="152"/>
      <c r="D425" s="146" t="s">
        <v>150</v>
      </c>
      <c r="E425" s="153" t="s">
        <v>19</v>
      </c>
      <c r="F425" s="154" t="s">
        <v>481</v>
      </c>
      <c r="H425" s="155">
        <v>6.2130000000000001</v>
      </c>
      <c r="I425" s="156"/>
      <c r="L425" s="152"/>
      <c r="M425" s="157"/>
      <c r="T425" s="158"/>
      <c r="AT425" s="153" t="s">
        <v>150</v>
      </c>
      <c r="AU425" s="153" t="s">
        <v>82</v>
      </c>
      <c r="AV425" s="13" t="s">
        <v>82</v>
      </c>
      <c r="AW425" s="13" t="s">
        <v>33</v>
      </c>
      <c r="AX425" s="13" t="s">
        <v>72</v>
      </c>
      <c r="AY425" s="153" t="s">
        <v>139</v>
      </c>
    </row>
    <row r="426" spans="2:65" s="15" customFormat="1" ht="11.25">
      <c r="B426" s="167"/>
      <c r="D426" s="146" t="s">
        <v>150</v>
      </c>
      <c r="E426" s="168" t="s">
        <v>19</v>
      </c>
      <c r="F426" s="169" t="s">
        <v>224</v>
      </c>
      <c r="H426" s="170">
        <v>6.2130000000000001</v>
      </c>
      <c r="I426" s="171"/>
      <c r="L426" s="167"/>
      <c r="M426" s="172"/>
      <c r="T426" s="173"/>
      <c r="AT426" s="168" t="s">
        <v>150</v>
      </c>
      <c r="AU426" s="168" t="s">
        <v>82</v>
      </c>
      <c r="AV426" s="15" t="s">
        <v>160</v>
      </c>
      <c r="AW426" s="15" t="s">
        <v>33</v>
      </c>
      <c r="AX426" s="15" t="s">
        <v>72</v>
      </c>
      <c r="AY426" s="168" t="s">
        <v>139</v>
      </c>
    </row>
    <row r="427" spans="2:65" s="12" customFormat="1" ht="11.25">
      <c r="B427" s="145"/>
      <c r="D427" s="146" t="s">
        <v>150</v>
      </c>
      <c r="E427" s="147" t="s">
        <v>19</v>
      </c>
      <c r="F427" s="148" t="s">
        <v>482</v>
      </c>
      <c r="H427" s="147" t="s">
        <v>19</v>
      </c>
      <c r="I427" s="149"/>
      <c r="L427" s="145"/>
      <c r="M427" s="150"/>
      <c r="T427" s="151"/>
      <c r="AT427" s="147" t="s">
        <v>150</v>
      </c>
      <c r="AU427" s="147" t="s">
        <v>82</v>
      </c>
      <c r="AV427" s="12" t="s">
        <v>80</v>
      </c>
      <c r="AW427" s="12" t="s">
        <v>33</v>
      </c>
      <c r="AX427" s="12" t="s">
        <v>72</v>
      </c>
      <c r="AY427" s="147" t="s">
        <v>139</v>
      </c>
    </row>
    <row r="428" spans="2:65" s="13" customFormat="1" ht="11.25">
      <c r="B428" s="152"/>
      <c r="D428" s="146" t="s">
        <v>150</v>
      </c>
      <c r="E428" s="153" t="s">
        <v>19</v>
      </c>
      <c r="F428" s="154" t="s">
        <v>483</v>
      </c>
      <c r="H428" s="155">
        <v>2.3250000000000002</v>
      </c>
      <c r="I428" s="156"/>
      <c r="L428" s="152"/>
      <c r="M428" s="157"/>
      <c r="T428" s="158"/>
      <c r="AT428" s="153" t="s">
        <v>150</v>
      </c>
      <c r="AU428" s="153" t="s">
        <v>82</v>
      </c>
      <c r="AV428" s="13" t="s">
        <v>82</v>
      </c>
      <c r="AW428" s="13" t="s">
        <v>33</v>
      </c>
      <c r="AX428" s="13" t="s">
        <v>72</v>
      </c>
      <c r="AY428" s="153" t="s">
        <v>139</v>
      </c>
    </row>
    <row r="429" spans="2:65" s="13" customFormat="1" ht="11.25">
      <c r="B429" s="152"/>
      <c r="D429" s="146" t="s">
        <v>150</v>
      </c>
      <c r="E429" s="153" t="s">
        <v>19</v>
      </c>
      <c r="F429" s="154" t="s">
        <v>484</v>
      </c>
      <c r="H429" s="155">
        <v>0.82499999999999996</v>
      </c>
      <c r="I429" s="156"/>
      <c r="L429" s="152"/>
      <c r="M429" s="157"/>
      <c r="T429" s="158"/>
      <c r="AT429" s="153" t="s">
        <v>150</v>
      </c>
      <c r="AU429" s="153" t="s">
        <v>82</v>
      </c>
      <c r="AV429" s="13" t="s">
        <v>82</v>
      </c>
      <c r="AW429" s="13" t="s">
        <v>33</v>
      </c>
      <c r="AX429" s="13" t="s">
        <v>72</v>
      </c>
      <c r="AY429" s="153" t="s">
        <v>139</v>
      </c>
    </row>
    <row r="430" spans="2:65" s="15" customFormat="1" ht="11.25">
      <c r="B430" s="167"/>
      <c r="D430" s="146" t="s">
        <v>150</v>
      </c>
      <c r="E430" s="168" t="s">
        <v>19</v>
      </c>
      <c r="F430" s="169" t="s">
        <v>224</v>
      </c>
      <c r="H430" s="170">
        <v>3.1500000000000004</v>
      </c>
      <c r="I430" s="171"/>
      <c r="L430" s="167"/>
      <c r="M430" s="172"/>
      <c r="T430" s="173"/>
      <c r="AT430" s="168" t="s">
        <v>150</v>
      </c>
      <c r="AU430" s="168" t="s">
        <v>82</v>
      </c>
      <c r="AV430" s="15" t="s">
        <v>160</v>
      </c>
      <c r="AW430" s="15" t="s">
        <v>33</v>
      </c>
      <c r="AX430" s="15" t="s">
        <v>72</v>
      </c>
      <c r="AY430" s="168" t="s">
        <v>139</v>
      </c>
    </row>
    <row r="431" spans="2:65" s="14" customFormat="1" ht="11.25">
      <c r="B431" s="159"/>
      <c r="D431" s="146" t="s">
        <v>150</v>
      </c>
      <c r="E431" s="160" t="s">
        <v>19</v>
      </c>
      <c r="F431" s="161" t="s">
        <v>154</v>
      </c>
      <c r="H431" s="162">
        <v>27.928999999999998</v>
      </c>
      <c r="I431" s="163"/>
      <c r="L431" s="159"/>
      <c r="M431" s="164"/>
      <c r="T431" s="165"/>
      <c r="AT431" s="160" t="s">
        <v>150</v>
      </c>
      <c r="AU431" s="160" t="s">
        <v>82</v>
      </c>
      <c r="AV431" s="14" t="s">
        <v>146</v>
      </c>
      <c r="AW431" s="14" t="s">
        <v>33</v>
      </c>
      <c r="AX431" s="14" t="s">
        <v>80</v>
      </c>
      <c r="AY431" s="160" t="s">
        <v>139</v>
      </c>
    </row>
    <row r="432" spans="2:65" s="1" customFormat="1" ht="24.2" customHeight="1">
      <c r="B432" s="33"/>
      <c r="C432" s="128" t="s">
        <v>485</v>
      </c>
      <c r="D432" s="128" t="s">
        <v>141</v>
      </c>
      <c r="E432" s="129" t="s">
        <v>486</v>
      </c>
      <c r="F432" s="130" t="s">
        <v>487</v>
      </c>
      <c r="G432" s="131" t="s">
        <v>197</v>
      </c>
      <c r="H432" s="132">
        <v>3.6</v>
      </c>
      <c r="I432" s="133"/>
      <c r="J432" s="134">
        <f>ROUND(I432*H432,2)</f>
        <v>0</v>
      </c>
      <c r="K432" s="130" t="s">
        <v>145</v>
      </c>
      <c r="L432" s="33"/>
      <c r="M432" s="135" t="s">
        <v>19</v>
      </c>
      <c r="N432" s="136" t="s">
        <v>43</v>
      </c>
      <c r="P432" s="137">
        <f>O432*H432</f>
        <v>0</v>
      </c>
      <c r="Q432" s="137">
        <v>0</v>
      </c>
      <c r="R432" s="137">
        <f>Q432*H432</f>
        <v>0</v>
      </c>
      <c r="S432" s="137">
        <v>5.5E-2</v>
      </c>
      <c r="T432" s="138">
        <f>S432*H432</f>
        <v>0.19800000000000001</v>
      </c>
      <c r="AR432" s="139" t="s">
        <v>146</v>
      </c>
      <c r="AT432" s="139" t="s">
        <v>141</v>
      </c>
      <c r="AU432" s="139" t="s">
        <v>82</v>
      </c>
      <c r="AY432" s="18" t="s">
        <v>139</v>
      </c>
      <c r="BE432" s="140">
        <f>IF(N432="základní",J432,0)</f>
        <v>0</v>
      </c>
      <c r="BF432" s="140">
        <f>IF(N432="snížená",J432,0)</f>
        <v>0</v>
      </c>
      <c r="BG432" s="140">
        <f>IF(N432="zákl. přenesená",J432,0)</f>
        <v>0</v>
      </c>
      <c r="BH432" s="140">
        <f>IF(N432="sníž. přenesená",J432,0)</f>
        <v>0</v>
      </c>
      <c r="BI432" s="140">
        <f>IF(N432="nulová",J432,0)</f>
        <v>0</v>
      </c>
      <c r="BJ432" s="18" t="s">
        <v>80</v>
      </c>
      <c r="BK432" s="140">
        <f>ROUND(I432*H432,2)</f>
        <v>0</v>
      </c>
      <c r="BL432" s="18" t="s">
        <v>146</v>
      </c>
      <c r="BM432" s="139" t="s">
        <v>488</v>
      </c>
    </row>
    <row r="433" spans="2:65" s="1" customFormat="1" ht="11.25">
      <c r="B433" s="33"/>
      <c r="D433" s="141" t="s">
        <v>148</v>
      </c>
      <c r="F433" s="142" t="s">
        <v>489</v>
      </c>
      <c r="I433" s="143"/>
      <c r="L433" s="33"/>
      <c r="M433" s="144"/>
      <c r="T433" s="54"/>
      <c r="AT433" s="18" t="s">
        <v>148</v>
      </c>
      <c r="AU433" s="18" t="s">
        <v>82</v>
      </c>
    </row>
    <row r="434" spans="2:65" s="12" customFormat="1" ht="11.25">
      <c r="B434" s="145"/>
      <c r="D434" s="146" t="s">
        <v>150</v>
      </c>
      <c r="E434" s="147" t="s">
        <v>19</v>
      </c>
      <c r="F434" s="148" t="s">
        <v>455</v>
      </c>
      <c r="H434" s="147" t="s">
        <v>19</v>
      </c>
      <c r="I434" s="149"/>
      <c r="L434" s="145"/>
      <c r="M434" s="150"/>
      <c r="T434" s="151"/>
      <c r="AT434" s="147" t="s">
        <v>150</v>
      </c>
      <c r="AU434" s="147" t="s">
        <v>82</v>
      </c>
      <c r="AV434" s="12" t="s">
        <v>80</v>
      </c>
      <c r="AW434" s="12" t="s">
        <v>33</v>
      </c>
      <c r="AX434" s="12" t="s">
        <v>72</v>
      </c>
      <c r="AY434" s="147" t="s">
        <v>139</v>
      </c>
    </row>
    <row r="435" spans="2:65" s="12" customFormat="1" ht="11.25">
      <c r="B435" s="145"/>
      <c r="D435" s="146" t="s">
        <v>150</v>
      </c>
      <c r="E435" s="147" t="s">
        <v>19</v>
      </c>
      <c r="F435" s="148" t="s">
        <v>490</v>
      </c>
      <c r="H435" s="147" t="s">
        <v>19</v>
      </c>
      <c r="I435" s="149"/>
      <c r="L435" s="145"/>
      <c r="M435" s="150"/>
      <c r="T435" s="151"/>
      <c r="AT435" s="147" t="s">
        <v>150</v>
      </c>
      <c r="AU435" s="147" t="s">
        <v>82</v>
      </c>
      <c r="AV435" s="12" t="s">
        <v>80</v>
      </c>
      <c r="AW435" s="12" t="s">
        <v>33</v>
      </c>
      <c r="AX435" s="12" t="s">
        <v>72</v>
      </c>
      <c r="AY435" s="147" t="s">
        <v>139</v>
      </c>
    </row>
    <row r="436" spans="2:65" s="13" customFormat="1" ht="11.25">
      <c r="B436" s="152"/>
      <c r="D436" s="146" t="s">
        <v>150</v>
      </c>
      <c r="E436" s="153" t="s">
        <v>19</v>
      </c>
      <c r="F436" s="154" t="s">
        <v>491</v>
      </c>
      <c r="H436" s="155">
        <v>3.6</v>
      </c>
      <c r="I436" s="156"/>
      <c r="L436" s="152"/>
      <c r="M436" s="157"/>
      <c r="T436" s="158"/>
      <c r="AT436" s="153" t="s">
        <v>150</v>
      </c>
      <c r="AU436" s="153" t="s">
        <v>82</v>
      </c>
      <c r="AV436" s="13" t="s">
        <v>82</v>
      </c>
      <c r="AW436" s="13" t="s">
        <v>33</v>
      </c>
      <c r="AX436" s="13" t="s">
        <v>72</v>
      </c>
      <c r="AY436" s="153" t="s">
        <v>139</v>
      </c>
    </row>
    <row r="437" spans="2:65" s="14" customFormat="1" ht="11.25">
      <c r="B437" s="159"/>
      <c r="D437" s="146" t="s">
        <v>150</v>
      </c>
      <c r="E437" s="160" t="s">
        <v>19</v>
      </c>
      <c r="F437" s="161" t="s">
        <v>154</v>
      </c>
      <c r="H437" s="162">
        <v>3.6</v>
      </c>
      <c r="I437" s="163"/>
      <c r="L437" s="159"/>
      <c r="M437" s="164"/>
      <c r="T437" s="165"/>
      <c r="AT437" s="160" t="s">
        <v>150</v>
      </c>
      <c r="AU437" s="160" t="s">
        <v>82</v>
      </c>
      <c r="AV437" s="14" t="s">
        <v>146</v>
      </c>
      <c r="AW437" s="14" t="s">
        <v>33</v>
      </c>
      <c r="AX437" s="14" t="s">
        <v>80</v>
      </c>
      <c r="AY437" s="160" t="s">
        <v>139</v>
      </c>
    </row>
    <row r="438" spans="2:65" s="1" customFormat="1" ht="24.2" customHeight="1">
      <c r="B438" s="33"/>
      <c r="C438" s="128" t="s">
        <v>492</v>
      </c>
      <c r="D438" s="128" t="s">
        <v>141</v>
      </c>
      <c r="E438" s="129" t="s">
        <v>493</v>
      </c>
      <c r="F438" s="130" t="s">
        <v>494</v>
      </c>
      <c r="G438" s="131" t="s">
        <v>197</v>
      </c>
      <c r="H438" s="132">
        <v>10.638</v>
      </c>
      <c r="I438" s="133"/>
      <c r="J438" s="134">
        <f>ROUND(I438*H438,2)</f>
        <v>0</v>
      </c>
      <c r="K438" s="130" t="s">
        <v>145</v>
      </c>
      <c r="L438" s="33"/>
      <c r="M438" s="135" t="s">
        <v>19</v>
      </c>
      <c r="N438" s="136" t="s">
        <v>43</v>
      </c>
      <c r="P438" s="137">
        <f>O438*H438</f>
        <v>0</v>
      </c>
      <c r="Q438" s="137">
        <v>0</v>
      </c>
      <c r="R438" s="137">
        <f>Q438*H438</f>
        <v>0</v>
      </c>
      <c r="S438" s="137">
        <v>7.5999999999999998E-2</v>
      </c>
      <c r="T438" s="138">
        <f>S438*H438</f>
        <v>0.80848799999999998</v>
      </c>
      <c r="AR438" s="139" t="s">
        <v>146</v>
      </c>
      <c r="AT438" s="139" t="s">
        <v>141</v>
      </c>
      <c r="AU438" s="139" t="s">
        <v>82</v>
      </c>
      <c r="AY438" s="18" t="s">
        <v>139</v>
      </c>
      <c r="BE438" s="140">
        <f>IF(N438="základní",J438,0)</f>
        <v>0</v>
      </c>
      <c r="BF438" s="140">
        <f>IF(N438="snížená",J438,0)</f>
        <v>0</v>
      </c>
      <c r="BG438" s="140">
        <f>IF(N438="zákl. přenesená",J438,0)</f>
        <v>0</v>
      </c>
      <c r="BH438" s="140">
        <f>IF(N438="sníž. přenesená",J438,0)</f>
        <v>0</v>
      </c>
      <c r="BI438" s="140">
        <f>IF(N438="nulová",J438,0)</f>
        <v>0</v>
      </c>
      <c r="BJ438" s="18" t="s">
        <v>80</v>
      </c>
      <c r="BK438" s="140">
        <f>ROUND(I438*H438,2)</f>
        <v>0</v>
      </c>
      <c r="BL438" s="18" t="s">
        <v>146</v>
      </c>
      <c r="BM438" s="139" t="s">
        <v>495</v>
      </c>
    </row>
    <row r="439" spans="2:65" s="1" customFormat="1" ht="11.25">
      <c r="B439" s="33"/>
      <c r="D439" s="141" t="s">
        <v>148</v>
      </c>
      <c r="F439" s="142" t="s">
        <v>496</v>
      </c>
      <c r="I439" s="143"/>
      <c r="L439" s="33"/>
      <c r="M439" s="144"/>
      <c r="T439" s="54"/>
      <c r="AT439" s="18" t="s">
        <v>148</v>
      </c>
      <c r="AU439" s="18" t="s">
        <v>82</v>
      </c>
    </row>
    <row r="440" spans="2:65" s="12" customFormat="1" ht="11.25">
      <c r="B440" s="145"/>
      <c r="D440" s="146" t="s">
        <v>150</v>
      </c>
      <c r="E440" s="147" t="s">
        <v>19</v>
      </c>
      <c r="F440" s="148" t="s">
        <v>455</v>
      </c>
      <c r="H440" s="147" t="s">
        <v>19</v>
      </c>
      <c r="I440" s="149"/>
      <c r="L440" s="145"/>
      <c r="M440" s="150"/>
      <c r="T440" s="151"/>
      <c r="AT440" s="147" t="s">
        <v>150</v>
      </c>
      <c r="AU440" s="147" t="s">
        <v>82</v>
      </c>
      <c r="AV440" s="12" t="s">
        <v>80</v>
      </c>
      <c r="AW440" s="12" t="s">
        <v>33</v>
      </c>
      <c r="AX440" s="12" t="s">
        <v>72</v>
      </c>
      <c r="AY440" s="147" t="s">
        <v>139</v>
      </c>
    </row>
    <row r="441" spans="2:65" s="13" customFormat="1" ht="11.25">
      <c r="B441" s="152"/>
      <c r="D441" s="146" t="s">
        <v>150</v>
      </c>
      <c r="E441" s="153" t="s">
        <v>19</v>
      </c>
      <c r="F441" s="154" t="s">
        <v>497</v>
      </c>
      <c r="H441" s="155">
        <v>10.638</v>
      </c>
      <c r="I441" s="156"/>
      <c r="L441" s="152"/>
      <c r="M441" s="157"/>
      <c r="T441" s="158"/>
      <c r="AT441" s="153" t="s">
        <v>150</v>
      </c>
      <c r="AU441" s="153" t="s">
        <v>82</v>
      </c>
      <c r="AV441" s="13" t="s">
        <v>82</v>
      </c>
      <c r="AW441" s="13" t="s">
        <v>33</v>
      </c>
      <c r="AX441" s="13" t="s">
        <v>72</v>
      </c>
      <c r="AY441" s="153" t="s">
        <v>139</v>
      </c>
    </row>
    <row r="442" spans="2:65" s="14" customFormat="1" ht="11.25">
      <c r="B442" s="159"/>
      <c r="D442" s="146" t="s">
        <v>150</v>
      </c>
      <c r="E442" s="160" t="s">
        <v>19</v>
      </c>
      <c r="F442" s="161" t="s">
        <v>154</v>
      </c>
      <c r="H442" s="162">
        <v>10.638</v>
      </c>
      <c r="I442" s="163"/>
      <c r="L442" s="159"/>
      <c r="M442" s="164"/>
      <c r="T442" s="165"/>
      <c r="AT442" s="160" t="s">
        <v>150</v>
      </c>
      <c r="AU442" s="160" t="s">
        <v>82</v>
      </c>
      <c r="AV442" s="14" t="s">
        <v>146</v>
      </c>
      <c r="AW442" s="14" t="s">
        <v>33</v>
      </c>
      <c r="AX442" s="14" t="s">
        <v>80</v>
      </c>
      <c r="AY442" s="160" t="s">
        <v>139</v>
      </c>
    </row>
    <row r="443" spans="2:65" s="1" customFormat="1" ht="24.2" customHeight="1">
      <c r="B443" s="33"/>
      <c r="C443" s="128" t="s">
        <v>498</v>
      </c>
      <c r="D443" s="128" t="s">
        <v>141</v>
      </c>
      <c r="E443" s="129" t="s">
        <v>499</v>
      </c>
      <c r="F443" s="130" t="s">
        <v>500</v>
      </c>
      <c r="G443" s="131" t="s">
        <v>144</v>
      </c>
      <c r="H443" s="132">
        <v>0.64800000000000002</v>
      </c>
      <c r="I443" s="133"/>
      <c r="J443" s="134">
        <f>ROUND(I443*H443,2)</f>
        <v>0</v>
      </c>
      <c r="K443" s="130" t="s">
        <v>145</v>
      </c>
      <c r="L443" s="33"/>
      <c r="M443" s="135" t="s">
        <v>19</v>
      </c>
      <c r="N443" s="136" t="s">
        <v>43</v>
      </c>
      <c r="P443" s="137">
        <f>O443*H443</f>
        <v>0</v>
      </c>
      <c r="Q443" s="137">
        <v>0</v>
      </c>
      <c r="R443" s="137">
        <f>Q443*H443</f>
        <v>0</v>
      </c>
      <c r="S443" s="137">
        <v>1.8</v>
      </c>
      <c r="T443" s="138">
        <f>S443*H443</f>
        <v>1.1664000000000001</v>
      </c>
      <c r="AR443" s="139" t="s">
        <v>146</v>
      </c>
      <c r="AT443" s="139" t="s">
        <v>141</v>
      </c>
      <c r="AU443" s="139" t="s">
        <v>82</v>
      </c>
      <c r="AY443" s="18" t="s">
        <v>139</v>
      </c>
      <c r="BE443" s="140">
        <f>IF(N443="základní",J443,0)</f>
        <v>0</v>
      </c>
      <c r="BF443" s="140">
        <f>IF(N443="snížená",J443,0)</f>
        <v>0</v>
      </c>
      <c r="BG443" s="140">
        <f>IF(N443="zákl. přenesená",J443,0)</f>
        <v>0</v>
      </c>
      <c r="BH443" s="140">
        <f>IF(N443="sníž. přenesená",J443,0)</f>
        <v>0</v>
      </c>
      <c r="BI443" s="140">
        <f>IF(N443="nulová",J443,0)</f>
        <v>0</v>
      </c>
      <c r="BJ443" s="18" t="s">
        <v>80</v>
      </c>
      <c r="BK443" s="140">
        <f>ROUND(I443*H443,2)</f>
        <v>0</v>
      </c>
      <c r="BL443" s="18" t="s">
        <v>146</v>
      </c>
      <c r="BM443" s="139" t="s">
        <v>501</v>
      </c>
    </row>
    <row r="444" spans="2:65" s="1" customFormat="1" ht="11.25">
      <c r="B444" s="33"/>
      <c r="D444" s="141" t="s">
        <v>148</v>
      </c>
      <c r="F444" s="142" t="s">
        <v>502</v>
      </c>
      <c r="I444" s="143"/>
      <c r="L444" s="33"/>
      <c r="M444" s="144"/>
      <c r="T444" s="54"/>
      <c r="AT444" s="18" t="s">
        <v>148</v>
      </c>
      <c r="AU444" s="18" t="s">
        <v>82</v>
      </c>
    </row>
    <row r="445" spans="2:65" s="12" customFormat="1" ht="11.25">
      <c r="B445" s="145"/>
      <c r="D445" s="146" t="s">
        <v>150</v>
      </c>
      <c r="E445" s="147" t="s">
        <v>19</v>
      </c>
      <c r="F445" s="148" t="s">
        <v>455</v>
      </c>
      <c r="H445" s="147" t="s">
        <v>19</v>
      </c>
      <c r="I445" s="149"/>
      <c r="L445" s="145"/>
      <c r="M445" s="150"/>
      <c r="T445" s="151"/>
      <c r="AT445" s="147" t="s">
        <v>150</v>
      </c>
      <c r="AU445" s="147" t="s">
        <v>82</v>
      </c>
      <c r="AV445" s="12" t="s">
        <v>80</v>
      </c>
      <c r="AW445" s="12" t="s">
        <v>33</v>
      </c>
      <c r="AX445" s="12" t="s">
        <v>72</v>
      </c>
      <c r="AY445" s="147" t="s">
        <v>139</v>
      </c>
    </row>
    <row r="446" spans="2:65" s="13" customFormat="1" ht="11.25">
      <c r="B446" s="152"/>
      <c r="D446" s="146" t="s">
        <v>150</v>
      </c>
      <c r="E446" s="153" t="s">
        <v>19</v>
      </c>
      <c r="F446" s="154" t="s">
        <v>503</v>
      </c>
      <c r="H446" s="155">
        <v>0.64800000000000002</v>
      </c>
      <c r="I446" s="156"/>
      <c r="L446" s="152"/>
      <c r="M446" s="157"/>
      <c r="T446" s="158"/>
      <c r="AT446" s="153" t="s">
        <v>150</v>
      </c>
      <c r="AU446" s="153" t="s">
        <v>82</v>
      </c>
      <c r="AV446" s="13" t="s">
        <v>82</v>
      </c>
      <c r="AW446" s="13" t="s">
        <v>33</v>
      </c>
      <c r="AX446" s="13" t="s">
        <v>72</v>
      </c>
      <c r="AY446" s="153" t="s">
        <v>139</v>
      </c>
    </row>
    <row r="447" spans="2:65" s="14" customFormat="1" ht="11.25">
      <c r="B447" s="159"/>
      <c r="D447" s="146" t="s">
        <v>150</v>
      </c>
      <c r="E447" s="160" t="s">
        <v>19</v>
      </c>
      <c r="F447" s="161" t="s">
        <v>154</v>
      </c>
      <c r="H447" s="162">
        <v>0.64800000000000002</v>
      </c>
      <c r="I447" s="163"/>
      <c r="L447" s="159"/>
      <c r="M447" s="164"/>
      <c r="T447" s="165"/>
      <c r="AT447" s="160" t="s">
        <v>150</v>
      </c>
      <c r="AU447" s="160" t="s">
        <v>82</v>
      </c>
      <c r="AV447" s="14" t="s">
        <v>146</v>
      </c>
      <c r="AW447" s="14" t="s">
        <v>33</v>
      </c>
      <c r="AX447" s="14" t="s">
        <v>80</v>
      </c>
      <c r="AY447" s="160" t="s">
        <v>139</v>
      </c>
    </row>
    <row r="448" spans="2:65" s="1" customFormat="1" ht="24.2" customHeight="1">
      <c r="B448" s="33"/>
      <c r="C448" s="128" t="s">
        <v>504</v>
      </c>
      <c r="D448" s="128" t="s">
        <v>141</v>
      </c>
      <c r="E448" s="129" t="s">
        <v>505</v>
      </c>
      <c r="F448" s="130" t="s">
        <v>506</v>
      </c>
      <c r="G448" s="131" t="s">
        <v>313</v>
      </c>
      <c r="H448" s="132">
        <v>33.799999999999997</v>
      </c>
      <c r="I448" s="133"/>
      <c r="J448" s="134">
        <f>ROUND(I448*H448,2)</f>
        <v>0</v>
      </c>
      <c r="K448" s="130" t="s">
        <v>145</v>
      </c>
      <c r="L448" s="33"/>
      <c r="M448" s="135" t="s">
        <v>19</v>
      </c>
      <c r="N448" s="136" t="s">
        <v>43</v>
      </c>
      <c r="P448" s="137">
        <f>O448*H448</f>
        <v>0</v>
      </c>
      <c r="Q448" s="137">
        <v>0</v>
      </c>
      <c r="R448" s="137">
        <f>Q448*H448</f>
        <v>0</v>
      </c>
      <c r="S448" s="137">
        <v>8.9999999999999993E-3</v>
      </c>
      <c r="T448" s="138">
        <f>S448*H448</f>
        <v>0.30419999999999997</v>
      </c>
      <c r="AR448" s="139" t="s">
        <v>146</v>
      </c>
      <c r="AT448" s="139" t="s">
        <v>141</v>
      </c>
      <c r="AU448" s="139" t="s">
        <v>82</v>
      </c>
      <c r="AY448" s="18" t="s">
        <v>139</v>
      </c>
      <c r="BE448" s="140">
        <f>IF(N448="základní",J448,0)</f>
        <v>0</v>
      </c>
      <c r="BF448" s="140">
        <f>IF(N448="snížená",J448,0)</f>
        <v>0</v>
      </c>
      <c r="BG448" s="140">
        <f>IF(N448="zákl. přenesená",J448,0)</f>
        <v>0</v>
      </c>
      <c r="BH448" s="140">
        <f>IF(N448="sníž. přenesená",J448,0)</f>
        <v>0</v>
      </c>
      <c r="BI448" s="140">
        <f>IF(N448="nulová",J448,0)</f>
        <v>0</v>
      </c>
      <c r="BJ448" s="18" t="s">
        <v>80</v>
      </c>
      <c r="BK448" s="140">
        <f>ROUND(I448*H448,2)</f>
        <v>0</v>
      </c>
      <c r="BL448" s="18" t="s">
        <v>146</v>
      </c>
      <c r="BM448" s="139" t="s">
        <v>507</v>
      </c>
    </row>
    <row r="449" spans="2:65" s="1" customFormat="1" ht="11.25">
      <c r="B449" s="33"/>
      <c r="D449" s="141" t="s">
        <v>148</v>
      </c>
      <c r="F449" s="142" t="s">
        <v>508</v>
      </c>
      <c r="I449" s="143"/>
      <c r="L449" s="33"/>
      <c r="M449" s="144"/>
      <c r="T449" s="54"/>
      <c r="AT449" s="18" t="s">
        <v>148</v>
      </c>
      <c r="AU449" s="18" t="s">
        <v>82</v>
      </c>
    </row>
    <row r="450" spans="2:65" s="12" customFormat="1" ht="11.25">
      <c r="B450" s="145"/>
      <c r="D450" s="146" t="s">
        <v>150</v>
      </c>
      <c r="E450" s="147" t="s">
        <v>19</v>
      </c>
      <c r="F450" s="148" t="s">
        <v>151</v>
      </c>
      <c r="H450" s="147" t="s">
        <v>19</v>
      </c>
      <c r="I450" s="149"/>
      <c r="L450" s="145"/>
      <c r="M450" s="150"/>
      <c r="T450" s="151"/>
      <c r="AT450" s="147" t="s">
        <v>150</v>
      </c>
      <c r="AU450" s="147" t="s">
        <v>82</v>
      </c>
      <c r="AV450" s="12" t="s">
        <v>80</v>
      </c>
      <c r="AW450" s="12" t="s">
        <v>33</v>
      </c>
      <c r="AX450" s="12" t="s">
        <v>72</v>
      </c>
      <c r="AY450" s="147" t="s">
        <v>139</v>
      </c>
    </row>
    <row r="451" spans="2:65" s="13" customFormat="1" ht="11.25">
      <c r="B451" s="152"/>
      <c r="D451" s="146" t="s">
        <v>150</v>
      </c>
      <c r="E451" s="153" t="s">
        <v>19</v>
      </c>
      <c r="F451" s="154" t="s">
        <v>509</v>
      </c>
      <c r="H451" s="155">
        <v>33.799999999999997</v>
      </c>
      <c r="I451" s="156"/>
      <c r="L451" s="152"/>
      <c r="M451" s="157"/>
      <c r="T451" s="158"/>
      <c r="AT451" s="153" t="s">
        <v>150</v>
      </c>
      <c r="AU451" s="153" t="s">
        <v>82</v>
      </c>
      <c r="AV451" s="13" t="s">
        <v>82</v>
      </c>
      <c r="AW451" s="13" t="s">
        <v>33</v>
      </c>
      <c r="AX451" s="13" t="s">
        <v>72</v>
      </c>
      <c r="AY451" s="153" t="s">
        <v>139</v>
      </c>
    </row>
    <row r="452" spans="2:65" s="14" customFormat="1" ht="11.25">
      <c r="B452" s="159"/>
      <c r="D452" s="146" t="s">
        <v>150</v>
      </c>
      <c r="E452" s="160" t="s">
        <v>19</v>
      </c>
      <c r="F452" s="161" t="s">
        <v>154</v>
      </c>
      <c r="H452" s="162">
        <v>33.799999999999997</v>
      </c>
      <c r="I452" s="163"/>
      <c r="L452" s="159"/>
      <c r="M452" s="164"/>
      <c r="T452" s="165"/>
      <c r="AT452" s="160" t="s">
        <v>150</v>
      </c>
      <c r="AU452" s="160" t="s">
        <v>82</v>
      </c>
      <c r="AV452" s="14" t="s">
        <v>146</v>
      </c>
      <c r="AW452" s="14" t="s">
        <v>33</v>
      </c>
      <c r="AX452" s="14" t="s">
        <v>80</v>
      </c>
      <c r="AY452" s="160" t="s">
        <v>139</v>
      </c>
    </row>
    <row r="453" spans="2:65" s="1" customFormat="1" ht="24.2" customHeight="1">
      <c r="B453" s="33"/>
      <c r="C453" s="128" t="s">
        <v>510</v>
      </c>
      <c r="D453" s="128" t="s">
        <v>141</v>
      </c>
      <c r="E453" s="129" t="s">
        <v>511</v>
      </c>
      <c r="F453" s="130" t="s">
        <v>512</v>
      </c>
      <c r="G453" s="131" t="s">
        <v>313</v>
      </c>
      <c r="H453" s="132">
        <v>10.4</v>
      </c>
      <c r="I453" s="133"/>
      <c r="J453" s="134">
        <f>ROUND(I453*H453,2)</f>
        <v>0</v>
      </c>
      <c r="K453" s="130" t="s">
        <v>145</v>
      </c>
      <c r="L453" s="33"/>
      <c r="M453" s="135" t="s">
        <v>19</v>
      </c>
      <c r="N453" s="136" t="s">
        <v>43</v>
      </c>
      <c r="P453" s="137">
        <f>O453*H453</f>
        <v>0</v>
      </c>
      <c r="Q453" s="137">
        <v>0</v>
      </c>
      <c r="R453" s="137">
        <f>Q453*H453</f>
        <v>0</v>
      </c>
      <c r="S453" s="137">
        <v>4.2000000000000003E-2</v>
      </c>
      <c r="T453" s="138">
        <f>S453*H453</f>
        <v>0.43680000000000002</v>
      </c>
      <c r="AR453" s="139" t="s">
        <v>146</v>
      </c>
      <c r="AT453" s="139" t="s">
        <v>141</v>
      </c>
      <c r="AU453" s="139" t="s">
        <v>82</v>
      </c>
      <c r="AY453" s="18" t="s">
        <v>139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8" t="s">
        <v>80</v>
      </c>
      <c r="BK453" s="140">
        <f>ROUND(I453*H453,2)</f>
        <v>0</v>
      </c>
      <c r="BL453" s="18" t="s">
        <v>146</v>
      </c>
      <c r="BM453" s="139" t="s">
        <v>513</v>
      </c>
    </row>
    <row r="454" spans="2:65" s="1" customFormat="1" ht="11.25">
      <c r="B454" s="33"/>
      <c r="D454" s="141" t="s">
        <v>148</v>
      </c>
      <c r="F454" s="142" t="s">
        <v>514</v>
      </c>
      <c r="I454" s="143"/>
      <c r="L454" s="33"/>
      <c r="M454" s="144"/>
      <c r="T454" s="54"/>
      <c r="AT454" s="18" t="s">
        <v>148</v>
      </c>
      <c r="AU454" s="18" t="s">
        <v>82</v>
      </c>
    </row>
    <row r="455" spans="2:65" s="12" customFormat="1" ht="11.25">
      <c r="B455" s="145"/>
      <c r="D455" s="146" t="s">
        <v>150</v>
      </c>
      <c r="E455" s="147" t="s">
        <v>19</v>
      </c>
      <c r="F455" s="148" t="s">
        <v>233</v>
      </c>
      <c r="H455" s="147" t="s">
        <v>19</v>
      </c>
      <c r="I455" s="149"/>
      <c r="L455" s="145"/>
      <c r="M455" s="150"/>
      <c r="T455" s="151"/>
      <c r="AT455" s="147" t="s">
        <v>150</v>
      </c>
      <c r="AU455" s="147" t="s">
        <v>82</v>
      </c>
      <c r="AV455" s="12" t="s">
        <v>80</v>
      </c>
      <c r="AW455" s="12" t="s">
        <v>33</v>
      </c>
      <c r="AX455" s="12" t="s">
        <v>72</v>
      </c>
      <c r="AY455" s="147" t="s">
        <v>139</v>
      </c>
    </row>
    <row r="456" spans="2:65" s="12" customFormat="1" ht="11.25">
      <c r="B456" s="145"/>
      <c r="D456" s="146" t="s">
        <v>150</v>
      </c>
      <c r="E456" s="147" t="s">
        <v>19</v>
      </c>
      <c r="F456" s="148" t="s">
        <v>240</v>
      </c>
      <c r="H456" s="147" t="s">
        <v>19</v>
      </c>
      <c r="I456" s="149"/>
      <c r="L456" s="145"/>
      <c r="M456" s="150"/>
      <c r="T456" s="151"/>
      <c r="AT456" s="147" t="s">
        <v>150</v>
      </c>
      <c r="AU456" s="147" t="s">
        <v>82</v>
      </c>
      <c r="AV456" s="12" t="s">
        <v>80</v>
      </c>
      <c r="AW456" s="12" t="s">
        <v>33</v>
      </c>
      <c r="AX456" s="12" t="s">
        <v>72</v>
      </c>
      <c r="AY456" s="147" t="s">
        <v>139</v>
      </c>
    </row>
    <row r="457" spans="2:65" s="13" customFormat="1" ht="11.25">
      <c r="B457" s="152"/>
      <c r="D457" s="146" t="s">
        <v>150</v>
      </c>
      <c r="E457" s="153" t="s">
        <v>19</v>
      </c>
      <c r="F457" s="154" t="s">
        <v>515</v>
      </c>
      <c r="H457" s="155">
        <v>10.4</v>
      </c>
      <c r="I457" s="156"/>
      <c r="L457" s="152"/>
      <c r="M457" s="157"/>
      <c r="T457" s="158"/>
      <c r="AT457" s="153" t="s">
        <v>150</v>
      </c>
      <c r="AU457" s="153" t="s">
        <v>82</v>
      </c>
      <c r="AV457" s="13" t="s">
        <v>82</v>
      </c>
      <c r="AW457" s="13" t="s">
        <v>33</v>
      </c>
      <c r="AX457" s="13" t="s">
        <v>72</v>
      </c>
      <c r="AY457" s="153" t="s">
        <v>139</v>
      </c>
    </row>
    <row r="458" spans="2:65" s="14" customFormat="1" ht="11.25">
      <c r="B458" s="159"/>
      <c r="D458" s="146" t="s">
        <v>150</v>
      </c>
      <c r="E458" s="160" t="s">
        <v>19</v>
      </c>
      <c r="F458" s="161" t="s">
        <v>154</v>
      </c>
      <c r="H458" s="162">
        <v>10.4</v>
      </c>
      <c r="I458" s="163"/>
      <c r="L458" s="159"/>
      <c r="M458" s="164"/>
      <c r="T458" s="165"/>
      <c r="AT458" s="160" t="s">
        <v>150</v>
      </c>
      <c r="AU458" s="160" t="s">
        <v>82</v>
      </c>
      <c r="AV458" s="14" t="s">
        <v>146</v>
      </c>
      <c r="AW458" s="14" t="s">
        <v>33</v>
      </c>
      <c r="AX458" s="14" t="s">
        <v>80</v>
      </c>
      <c r="AY458" s="160" t="s">
        <v>139</v>
      </c>
    </row>
    <row r="459" spans="2:65" s="1" customFormat="1" ht="24.2" customHeight="1">
      <c r="B459" s="33"/>
      <c r="C459" s="128" t="s">
        <v>516</v>
      </c>
      <c r="D459" s="128" t="s">
        <v>141</v>
      </c>
      <c r="E459" s="129" t="s">
        <v>517</v>
      </c>
      <c r="F459" s="130" t="s">
        <v>518</v>
      </c>
      <c r="G459" s="131" t="s">
        <v>313</v>
      </c>
      <c r="H459" s="132">
        <v>0.9</v>
      </c>
      <c r="I459" s="133"/>
      <c r="J459" s="134">
        <f>ROUND(I459*H459,2)</f>
        <v>0</v>
      </c>
      <c r="K459" s="130" t="s">
        <v>145</v>
      </c>
      <c r="L459" s="33"/>
      <c r="M459" s="135" t="s">
        <v>19</v>
      </c>
      <c r="N459" s="136" t="s">
        <v>43</v>
      </c>
      <c r="P459" s="137">
        <f>O459*H459</f>
        <v>0</v>
      </c>
      <c r="Q459" s="137">
        <v>1.3730000000000001E-3</v>
      </c>
      <c r="R459" s="137">
        <f>Q459*H459</f>
        <v>1.2357000000000002E-3</v>
      </c>
      <c r="S459" s="137">
        <v>2.9000000000000001E-2</v>
      </c>
      <c r="T459" s="138">
        <f>S459*H459</f>
        <v>2.6100000000000002E-2</v>
      </c>
      <c r="AR459" s="139" t="s">
        <v>146</v>
      </c>
      <c r="AT459" s="139" t="s">
        <v>141</v>
      </c>
      <c r="AU459" s="139" t="s">
        <v>82</v>
      </c>
      <c r="AY459" s="18" t="s">
        <v>139</v>
      </c>
      <c r="BE459" s="140">
        <f>IF(N459="základní",J459,0)</f>
        <v>0</v>
      </c>
      <c r="BF459" s="140">
        <f>IF(N459="snížená",J459,0)</f>
        <v>0</v>
      </c>
      <c r="BG459" s="140">
        <f>IF(N459="zákl. přenesená",J459,0)</f>
        <v>0</v>
      </c>
      <c r="BH459" s="140">
        <f>IF(N459="sníž. přenesená",J459,0)</f>
        <v>0</v>
      </c>
      <c r="BI459" s="140">
        <f>IF(N459="nulová",J459,0)</f>
        <v>0</v>
      </c>
      <c r="BJ459" s="18" t="s">
        <v>80</v>
      </c>
      <c r="BK459" s="140">
        <f>ROUND(I459*H459,2)</f>
        <v>0</v>
      </c>
      <c r="BL459" s="18" t="s">
        <v>146</v>
      </c>
      <c r="BM459" s="139" t="s">
        <v>519</v>
      </c>
    </row>
    <row r="460" spans="2:65" s="1" customFormat="1" ht="11.25">
      <c r="B460" s="33"/>
      <c r="D460" s="141" t="s">
        <v>148</v>
      </c>
      <c r="F460" s="142" t="s">
        <v>520</v>
      </c>
      <c r="I460" s="143"/>
      <c r="L460" s="33"/>
      <c r="M460" s="144"/>
      <c r="T460" s="54"/>
      <c r="AT460" s="18" t="s">
        <v>148</v>
      </c>
      <c r="AU460" s="18" t="s">
        <v>82</v>
      </c>
    </row>
    <row r="461" spans="2:65" s="12" customFormat="1" ht="11.25">
      <c r="B461" s="145"/>
      <c r="D461" s="146" t="s">
        <v>150</v>
      </c>
      <c r="E461" s="147" t="s">
        <v>19</v>
      </c>
      <c r="F461" s="148" t="s">
        <v>521</v>
      </c>
      <c r="H461" s="147" t="s">
        <v>19</v>
      </c>
      <c r="I461" s="149"/>
      <c r="L461" s="145"/>
      <c r="M461" s="150"/>
      <c r="T461" s="151"/>
      <c r="AT461" s="147" t="s">
        <v>150</v>
      </c>
      <c r="AU461" s="147" t="s">
        <v>82</v>
      </c>
      <c r="AV461" s="12" t="s">
        <v>80</v>
      </c>
      <c r="AW461" s="12" t="s">
        <v>33</v>
      </c>
      <c r="AX461" s="12" t="s">
        <v>72</v>
      </c>
      <c r="AY461" s="147" t="s">
        <v>139</v>
      </c>
    </row>
    <row r="462" spans="2:65" s="12" customFormat="1" ht="11.25">
      <c r="B462" s="145"/>
      <c r="D462" s="146" t="s">
        <v>150</v>
      </c>
      <c r="E462" s="147" t="s">
        <v>19</v>
      </c>
      <c r="F462" s="148" t="s">
        <v>522</v>
      </c>
      <c r="H462" s="147" t="s">
        <v>19</v>
      </c>
      <c r="I462" s="149"/>
      <c r="L462" s="145"/>
      <c r="M462" s="150"/>
      <c r="T462" s="151"/>
      <c r="AT462" s="147" t="s">
        <v>150</v>
      </c>
      <c r="AU462" s="147" t="s">
        <v>82</v>
      </c>
      <c r="AV462" s="12" t="s">
        <v>80</v>
      </c>
      <c r="AW462" s="12" t="s">
        <v>33</v>
      </c>
      <c r="AX462" s="12" t="s">
        <v>72</v>
      </c>
      <c r="AY462" s="147" t="s">
        <v>139</v>
      </c>
    </row>
    <row r="463" spans="2:65" s="13" customFormat="1" ht="11.25">
      <c r="B463" s="152"/>
      <c r="D463" s="146" t="s">
        <v>150</v>
      </c>
      <c r="E463" s="153" t="s">
        <v>19</v>
      </c>
      <c r="F463" s="154" t="s">
        <v>523</v>
      </c>
      <c r="H463" s="155">
        <v>0.9</v>
      </c>
      <c r="I463" s="156"/>
      <c r="L463" s="152"/>
      <c r="M463" s="157"/>
      <c r="T463" s="158"/>
      <c r="AT463" s="153" t="s">
        <v>150</v>
      </c>
      <c r="AU463" s="153" t="s">
        <v>82</v>
      </c>
      <c r="AV463" s="13" t="s">
        <v>82</v>
      </c>
      <c r="AW463" s="13" t="s">
        <v>33</v>
      </c>
      <c r="AX463" s="13" t="s">
        <v>72</v>
      </c>
      <c r="AY463" s="153" t="s">
        <v>139</v>
      </c>
    </row>
    <row r="464" spans="2:65" s="14" customFormat="1" ht="11.25">
      <c r="B464" s="159"/>
      <c r="D464" s="146" t="s">
        <v>150</v>
      </c>
      <c r="E464" s="160" t="s">
        <v>19</v>
      </c>
      <c r="F464" s="161" t="s">
        <v>154</v>
      </c>
      <c r="H464" s="162">
        <v>0.9</v>
      </c>
      <c r="I464" s="163"/>
      <c r="L464" s="159"/>
      <c r="M464" s="164"/>
      <c r="T464" s="165"/>
      <c r="AT464" s="160" t="s">
        <v>150</v>
      </c>
      <c r="AU464" s="160" t="s">
        <v>82</v>
      </c>
      <c r="AV464" s="14" t="s">
        <v>146</v>
      </c>
      <c r="AW464" s="14" t="s">
        <v>33</v>
      </c>
      <c r="AX464" s="14" t="s">
        <v>80</v>
      </c>
      <c r="AY464" s="160" t="s">
        <v>139</v>
      </c>
    </row>
    <row r="465" spans="2:65" s="1" customFormat="1" ht="21.75" customHeight="1">
      <c r="B465" s="33"/>
      <c r="C465" s="128" t="s">
        <v>524</v>
      </c>
      <c r="D465" s="128" t="s">
        <v>141</v>
      </c>
      <c r="E465" s="129" t="s">
        <v>525</v>
      </c>
      <c r="F465" s="130" t="s">
        <v>526</v>
      </c>
      <c r="G465" s="131" t="s">
        <v>197</v>
      </c>
      <c r="H465" s="132">
        <v>42.09</v>
      </c>
      <c r="I465" s="133"/>
      <c r="J465" s="134">
        <f>ROUND(I465*H465,2)</f>
        <v>0</v>
      </c>
      <c r="K465" s="130" t="s">
        <v>145</v>
      </c>
      <c r="L465" s="33"/>
      <c r="M465" s="135" t="s">
        <v>19</v>
      </c>
      <c r="N465" s="136" t="s">
        <v>43</v>
      </c>
      <c r="P465" s="137">
        <f>O465*H465</f>
        <v>0</v>
      </c>
      <c r="Q465" s="137">
        <v>0</v>
      </c>
      <c r="R465" s="137">
        <f>Q465*H465</f>
        <v>0</v>
      </c>
      <c r="S465" s="137">
        <v>0.05</v>
      </c>
      <c r="T465" s="138">
        <f>S465*H465</f>
        <v>2.1045000000000003</v>
      </c>
      <c r="AR465" s="139" t="s">
        <v>146</v>
      </c>
      <c r="AT465" s="139" t="s">
        <v>141</v>
      </c>
      <c r="AU465" s="139" t="s">
        <v>82</v>
      </c>
      <c r="AY465" s="18" t="s">
        <v>139</v>
      </c>
      <c r="BE465" s="140">
        <f>IF(N465="základní",J465,0)</f>
        <v>0</v>
      </c>
      <c r="BF465" s="140">
        <f>IF(N465="snížená",J465,0)</f>
        <v>0</v>
      </c>
      <c r="BG465" s="140">
        <f>IF(N465="zákl. přenesená",J465,0)</f>
        <v>0</v>
      </c>
      <c r="BH465" s="140">
        <f>IF(N465="sníž. přenesená",J465,0)</f>
        <v>0</v>
      </c>
      <c r="BI465" s="140">
        <f>IF(N465="nulová",J465,0)</f>
        <v>0</v>
      </c>
      <c r="BJ465" s="18" t="s">
        <v>80</v>
      </c>
      <c r="BK465" s="140">
        <f>ROUND(I465*H465,2)</f>
        <v>0</v>
      </c>
      <c r="BL465" s="18" t="s">
        <v>146</v>
      </c>
      <c r="BM465" s="139" t="s">
        <v>527</v>
      </c>
    </row>
    <row r="466" spans="2:65" s="1" customFormat="1" ht="11.25">
      <c r="B466" s="33"/>
      <c r="D466" s="141" t="s">
        <v>148</v>
      </c>
      <c r="F466" s="142" t="s">
        <v>528</v>
      </c>
      <c r="I466" s="143"/>
      <c r="L466" s="33"/>
      <c r="M466" s="144"/>
      <c r="T466" s="54"/>
      <c r="AT466" s="18" t="s">
        <v>148</v>
      </c>
      <c r="AU466" s="18" t="s">
        <v>82</v>
      </c>
    </row>
    <row r="467" spans="2:65" s="12" customFormat="1" ht="11.25">
      <c r="B467" s="145"/>
      <c r="D467" s="146" t="s">
        <v>150</v>
      </c>
      <c r="E467" s="147" t="s">
        <v>19</v>
      </c>
      <c r="F467" s="148" t="s">
        <v>448</v>
      </c>
      <c r="H467" s="147" t="s">
        <v>19</v>
      </c>
      <c r="I467" s="149"/>
      <c r="L467" s="145"/>
      <c r="M467" s="150"/>
      <c r="T467" s="151"/>
      <c r="AT467" s="147" t="s">
        <v>150</v>
      </c>
      <c r="AU467" s="147" t="s">
        <v>82</v>
      </c>
      <c r="AV467" s="12" t="s">
        <v>80</v>
      </c>
      <c r="AW467" s="12" t="s">
        <v>33</v>
      </c>
      <c r="AX467" s="12" t="s">
        <v>72</v>
      </c>
      <c r="AY467" s="147" t="s">
        <v>139</v>
      </c>
    </row>
    <row r="468" spans="2:65" s="12" customFormat="1" ht="11.25">
      <c r="B468" s="145"/>
      <c r="D468" s="146" t="s">
        <v>150</v>
      </c>
      <c r="E468" s="147" t="s">
        <v>19</v>
      </c>
      <c r="F468" s="148" t="s">
        <v>436</v>
      </c>
      <c r="H468" s="147" t="s">
        <v>19</v>
      </c>
      <c r="I468" s="149"/>
      <c r="L468" s="145"/>
      <c r="M468" s="150"/>
      <c r="T468" s="151"/>
      <c r="AT468" s="147" t="s">
        <v>150</v>
      </c>
      <c r="AU468" s="147" t="s">
        <v>82</v>
      </c>
      <c r="AV468" s="12" t="s">
        <v>80</v>
      </c>
      <c r="AW468" s="12" t="s">
        <v>33</v>
      </c>
      <c r="AX468" s="12" t="s">
        <v>72</v>
      </c>
      <c r="AY468" s="147" t="s">
        <v>139</v>
      </c>
    </row>
    <row r="469" spans="2:65" s="13" customFormat="1" ht="11.25">
      <c r="B469" s="152"/>
      <c r="D469" s="146" t="s">
        <v>150</v>
      </c>
      <c r="E469" s="153" t="s">
        <v>19</v>
      </c>
      <c r="F469" s="154" t="s">
        <v>469</v>
      </c>
      <c r="H469" s="155">
        <v>42.09</v>
      </c>
      <c r="I469" s="156"/>
      <c r="L469" s="152"/>
      <c r="M469" s="157"/>
      <c r="T469" s="158"/>
      <c r="AT469" s="153" t="s">
        <v>150</v>
      </c>
      <c r="AU469" s="153" t="s">
        <v>82</v>
      </c>
      <c r="AV469" s="13" t="s">
        <v>82</v>
      </c>
      <c r="AW469" s="13" t="s">
        <v>33</v>
      </c>
      <c r="AX469" s="13" t="s">
        <v>72</v>
      </c>
      <c r="AY469" s="153" t="s">
        <v>139</v>
      </c>
    </row>
    <row r="470" spans="2:65" s="14" customFormat="1" ht="11.25">
      <c r="B470" s="159"/>
      <c r="D470" s="146" t="s">
        <v>150</v>
      </c>
      <c r="E470" s="160" t="s">
        <v>19</v>
      </c>
      <c r="F470" s="161" t="s">
        <v>154</v>
      </c>
      <c r="H470" s="162">
        <v>42.09</v>
      </c>
      <c r="I470" s="163"/>
      <c r="L470" s="159"/>
      <c r="M470" s="164"/>
      <c r="T470" s="165"/>
      <c r="AT470" s="160" t="s">
        <v>150</v>
      </c>
      <c r="AU470" s="160" t="s">
        <v>82</v>
      </c>
      <c r="AV470" s="14" t="s">
        <v>146</v>
      </c>
      <c r="AW470" s="14" t="s">
        <v>33</v>
      </c>
      <c r="AX470" s="14" t="s">
        <v>80</v>
      </c>
      <c r="AY470" s="160" t="s">
        <v>139</v>
      </c>
    </row>
    <row r="471" spans="2:65" s="1" customFormat="1" ht="24.2" customHeight="1">
      <c r="B471" s="33"/>
      <c r="C471" s="128" t="s">
        <v>529</v>
      </c>
      <c r="D471" s="128" t="s">
        <v>141</v>
      </c>
      <c r="E471" s="129" t="s">
        <v>530</v>
      </c>
      <c r="F471" s="130" t="s">
        <v>531</v>
      </c>
      <c r="G471" s="131" t="s">
        <v>197</v>
      </c>
      <c r="H471" s="132">
        <v>48.648000000000003</v>
      </c>
      <c r="I471" s="133"/>
      <c r="J471" s="134">
        <f>ROUND(I471*H471,2)</f>
        <v>0</v>
      </c>
      <c r="K471" s="130" t="s">
        <v>145</v>
      </c>
      <c r="L471" s="33"/>
      <c r="M471" s="135" t="s">
        <v>19</v>
      </c>
      <c r="N471" s="136" t="s">
        <v>43</v>
      </c>
      <c r="P471" s="137">
        <f>O471*H471</f>
        <v>0</v>
      </c>
      <c r="Q471" s="137">
        <v>0</v>
      </c>
      <c r="R471" s="137">
        <f>Q471*H471</f>
        <v>0</v>
      </c>
      <c r="S471" s="137">
        <v>4.5999999999999999E-2</v>
      </c>
      <c r="T471" s="138">
        <f>S471*H471</f>
        <v>2.2378080000000002</v>
      </c>
      <c r="AR471" s="139" t="s">
        <v>146</v>
      </c>
      <c r="AT471" s="139" t="s">
        <v>141</v>
      </c>
      <c r="AU471" s="139" t="s">
        <v>82</v>
      </c>
      <c r="AY471" s="18" t="s">
        <v>139</v>
      </c>
      <c r="BE471" s="140">
        <f>IF(N471="základní",J471,0)</f>
        <v>0</v>
      </c>
      <c r="BF471" s="140">
        <f>IF(N471="snížená",J471,0)</f>
        <v>0</v>
      </c>
      <c r="BG471" s="140">
        <f>IF(N471="zákl. přenesená",J471,0)</f>
        <v>0</v>
      </c>
      <c r="BH471" s="140">
        <f>IF(N471="sníž. přenesená",J471,0)</f>
        <v>0</v>
      </c>
      <c r="BI471" s="140">
        <f>IF(N471="nulová",J471,0)</f>
        <v>0</v>
      </c>
      <c r="BJ471" s="18" t="s">
        <v>80</v>
      </c>
      <c r="BK471" s="140">
        <f>ROUND(I471*H471,2)</f>
        <v>0</v>
      </c>
      <c r="BL471" s="18" t="s">
        <v>146</v>
      </c>
      <c r="BM471" s="139" t="s">
        <v>532</v>
      </c>
    </row>
    <row r="472" spans="2:65" s="1" customFormat="1" ht="11.25">
      <c r="B472" s="33"/>
      <c r="D472" s="141" t="s">
        <v>148</v>
      </c>
      <c r="F472" s="142" t="s">
        <v>533</v>
      </c>
      <c r="I472" s="143"/>
      <c r="L472" s="33"/>
      <c r="M472" s="144"/>
      <c r="T472" s="54"/>
      <c r="AT472" s="18" t="s">
        <v>148</v>
      </c>
      <c r="AU472" s="18" t="s">
        <v>82</v>
      </c>
    </row>
    <row r="473" spans="2:65" s="12" customFormat="1" ht="11.25">
      <c r="B473" s="145"/>
      <c r="D473" s="146" t="s">
        <v>150</v>
      </c>
      <c r="E473" s="147" t="s">
        <v>19</v>
      </c>
      <c r="F473" s="148" t="s">
        <v>448</v>
      </c>
      <c r="H473" s="147" t="s">
        <v>19</v>
      </c>
      <c r="I473" s="149"/>
      <c r="L473" s="145"/>
      <c r="M473" s="150"/>
      <c r="T473" s="151"/>
      <c r="AT473" s="147" t="s">
        <v>150</v>
      </c>
      <c r="AU473" s="147" t="s">
        <v>82</v>
      </c>
      <c r="AV473" s="12" t="s">
        <v>80</v>
      </c>
      <c r="AW473" s="12" t="s">
        <v>33</v>
      </c>
      <c r="AX473" s="12" t="s">
        <v>72</v>
      </c>
      <c r="AY473" s="147" t="s">
        <v>139</v>
      </c>
    </row>
    <row r="474" spans="2:65" s="12" customFormat="1" ht="11.25">
      <c r="B474" s="145"/>
      <c r="D474" s="146" t="s">
        <v>150</v>
      </c>
      <c r="E474" s="147" t="s">
        <v>19</v>
      </c>
      <c r="F474" s="148" t="s">
        <v>534</v>
      </c>
      <c r="H474" s="147" t="s">
        <v>19</v>
      </c>
      <c r="I474" s="149"/>
      <c r="L474" s="145"/>
      <c r="M474" s="150"/>
      <c r="T474" s="151"/>
      <c r="AT474" s="147" t="s">
        <v>150</v>
      </c>
      <c r="AU474" s="147" t="s">
        <v>82</v>
      </c>
      <c r="AV474" s="12" t="s">
        <v>80</v>
      </c>
      <c r="AW474" s="12" t="s">
        <v>33</v>
      </c>
      <c r="AX474" s="12" t="s">
        <v>72</v>
      </c>
      <c r="AY474" s="147" t="s">
        <v>139</v>
      </c>
    </row>
    <row r="475" spans="2:65" s="12" customFormat="1" ht="11.25">
      <c r="B475" s="145"/>
      <c r="D475" s="146" t="s">
        <v>150</v>
      </c>
      <c r="E475" s="147" t="s">
        <v>19</v>
      </c>
      <c r="F475" s="148" t="s">
        <v>268</v>
      </c>
      <c r="H475" s="147" t="s">
        <v>19</v>
      </c>
      <c r="I475" s="149"/>
      <c r="L475" s="145"/>
      <c r="M475" s="150"/>
      <c r="T475" s="151"/>
      <c r="AT475" s="147" t="s">
        <v>150</v>
      </c>
      <c r="AU475" s="147" t="s">
        <v>82</v>
      </c>
      <c r="AV475" s="12" t="s">
        <v>80</v>
      </c>
      <c r="AW475" s="12" t="s">
        <v>33</v>
      </c>
      <c r="AX475" s="12" t="s">
        <v>72</v>
      </c>
      <c r="AY475" s="147" t="s">
        <v>139</v>
      </c>
    </row>
    <row r="476" spans="2:65" s="13" customFormat="1" ht="11.25">
      <c r="B476" s="152"/>
      <c r="D476" s="146" t="s">
        <v>150</v>
      </c>
      <c r="E476" s="153" t="s">
        <v>19</v>
      </c>
      <c r="F476" s="154" t="s">
        <v>535</v>
      </c>
      <c r="H476" s="155">
        <v>29.516999999999999</v>
      </c>
      <c r="I476" s="156"/>
      <c r="L476" s="152"/>
      <c r="M476" s="157"/>
      <c r="T476" s="158"/>
      <c r="AT476" s="153" t="s">
        <v>150</v>
      </c>
      <c r="AU476" s="153" t="s">
        <v>82</v>
      </c>
      <c r="AV476" s="13" t="s">
        <v>82</v>
      </c>
      <c r="AW476" s="13" t="s">
        <v>33</v>
      </c>
      <c r="AX476" s="13" t="s">
        <v>72</v>
      </c>
      <c r="AY476" s="153" t="s">
        <v>139</v>
      </c>
    </row>
    <row r="477" spans="2:65" s="13" customFormat="1" ht="11.25">
      <c r="B477" s="152"/>
      <c r="D477" s="146" t="s">
        <v>150</v>
      </c>
      <c r="E477" s="153" t="s">
        <v>19</v>
      </c>
      <c r="F477" s="154" t="s">
        <v>536</v>
      </c>
      <c r="H477" s="155">
        <v>0.48399999999999999</v>
      </c>
      <c r="I477" s="156"/>
      <c r="L477" s="152"/>
      <c r="M477" s="157"/>
      <c r="T477" s="158"/>
      <c r="AT477" s="153" t="s">
        <v>150</v>
      </c>
      <c r="AU477" s="153" t="s">
        <v>82</v>
      </c>
      <c r="AV477" s="13" t="s">
        <v>82</v>
      </c>
      <c r="AW477" s="13" t="s">
        <v>33</v>
      </c>
      <c r="AX477" s="13" t="s">
        <v>72</v>
      </c>
      <c r="AY477" s="153" t="s">
        <v>139</v>
      </c>
    </row>
    <row r="478" spans="2:65" s="13" customFormat="1" ht="11.25">
      <c r="B478" s="152"/>
      <c r="D478" s="146" t="s">
        <v>150</v>
      </c>
      <c r="E478" s="153" t="s">
        <v>19</v>
      </c>
      <c r="F478" s="154" t="s">
        <v>537</v>
      </c>
      <c r="H478" s="155">
        <v>-1.7729999999999999</v>
      </c>
      <c r="I478" s="156"/>
      <c r="L478" s="152"/>
      <c r="M478" s="157"/>
      <c r="T478" s="158"/>
      <c r="AT478" s="153" t="s">
        <v>150</v>
      </c>
      <c r="AU478" s="153" t="s">
        <v>82</v>
      </c>
      <c r="AV478" s="13" t="s">
        <v>82</v>
      </c>
      <c r="AW478" s="13" t="s">
        <v>33</v>
      </c>
      <c r="AX478" s="13" t="s">
        <v>72</v>
      </c>
      <c r="AY478" s="153" t="s">
        <v>139</v>
      </c>
    </row>
    <row r="479" spans="2:65" s="15" customFormat="1" ht="11.25">
      <c r="B479" s="167"/>
      <c r="D479" s="146" t="s">
        <v>150</v>
      </c>
      <c r="E479" s="168" t="s">
        <v>19</v>
      </c>
      <c r="F479" s="169" t="s">
        <v>224</v>
      </c>
      <c r="H479" s="170">
        <v>28.227999999999998</v>
      </c>
      <c r="I479" s="171"/>
      <c r="L479" s="167"/>
      <c r="M479" s="172"/>
      <c r="T479" s="173"/>
      <c r="AT479" s="168" t="s">
        <v>150</v>
      </c>
      <c r="AU479" s="168" t="s">
        <v>82</v>
      </c>
      <c r="AV479" s="15" t="s">
        <v>160</v>
      </c>
      <c r="AW479" s="15" t="s">
        <v>33</v>
      </c>
      <c r="AX479" s="15" t="s">
        <v>72</v>
      </c>
      <c r="AY479" s="168" t="s">
        <v>139</v>
      </c>
    </row>
    <row r="480" spans="2:65" s="12" customFormat="1" ht="11.25">
      <c r="B480" s="145"/>
      <c r="D480" s="146" t="s">
        <v>150</v>
      </c>
      <c r="E480" s="147" t="s">
        <v>19</v>
      </c>
      <c r="F480" s="148" t="s">
        <v>272</v>
      </c>
      <c r="H480" s="147" t="s">
        <v>19</v>
      </c>
      <c r="I480" s="149"/>
      <c r="L480" s="145"/>
      <c r="M480" s="150"/>
      <c r="T480" s="151"/>
      <c r="AT480" s="147" t="s">
        <v>150</v>
      </c>
      <c r="AU480" s="147" t="s">
        <v>82</v>
      </c>
      <c r="AV480" s="12" t="s">
        <v>80</v>
      </c>
      <c r="AW480" s="12" t="s">
        <v>33</v>
      </c>
      <c r="AX480" s="12" t="s">
        <v>72</v>
      </c>
      <c r="AY480" s="147" t="s">
        <v>139</v>
      </c>
    </row>
    <row r="481" spans="2:65" s="13" customFormat="1" ht="11.25">
      <c r="B481" s="152"/>
      <c r="D481" s="146" t="s">
        <v>150</v>
      </c>
      <c r="E481" s="153" t="s">
        <v>19</v>
      </c>
      <c r="F481" s="154" t="s">
        <v>538</v>
      </c>
      <c r="H481" s="155">
        <v>9.6059999999999999</v>
      </c>
      <c r="I481" s="156"/>
      <c r="L481" s="152"/>
      <c r="M481" s="157"/>
      <c r="T481" s="158"/>
      <c r="AT481" s="153" t="s">
        <v>150</v>
      </c>
      <c r="AU481" s="153" t="s">
        <v>82</v>
      </c>
      <c r="AV481" s="13" t="s">
        <v>82</v>
      </c>
      <c r="AW481" s="13" t="s">
        <v>33</v>
      </c>
      <c r="AX481" s="13" t="s">
        <v>72</v>
      </c>
      <c r="AY481" s="153" t="s">
        <v>139</v>
      </c>
    </row>
    <row r="482" spans="2:65" s="15" customFormat="1" ht="11.25">
      <c r="B482" s="167"/>
      <c r="D482" s="146" t="s">
        <v>150</v>
      </c>
      <c r="E482" s="168" t="s">
        <v>19</v>
      </c>
      <c r="F482" s="169" t="s">
        <v>224</v>
      </c>
      <c r="H482" s="170">
        <v>9.6059999999999999</v>
      </c>
      <c r="I482" s="171"/>
      <c r="L482" s="167"/>
      <c r="M482" s="172"/>
      <c r="T482" s="173"/>
      <c r="AT482" s="168" t="s">
        <v>150</v>
      </c>
      <c r="AU482" s="168" t="s">
        <v>82</v>
      </c>
      <c r="AV482" s="15" t="s">
        <v>160</v>
      </c>
      <c r="AW482" s="15" t="s">
        <v>33</v>
      </c>
      <c r="AX482" s="15" t="s">
        <v>72</v>
      </c>
      <c r="AY482" s="168" t="s">
        <v>139</v>
      </c>
    </row>
    <row r="483" spans="2:65" s="12" customFormat="1" ht="11.25">
      <c r="B483" s="145"/>
      <c r="D483" s="146" t="s">
        <v>150</v>
      </c>
      <c r="E483" s="147" t="s">
        <v>19</v>
      </c>
      <c r="F483" s="148" t="s">
        <v>275</v>
      </c>
      <c r="H483" s="147" t="s">
        <v>19</v>
      </c>
      <c r="I483" s="149"/>
      <c r="L483" s="145"/>
      <c r="M483" s="150"/>
      <c r="T483" s="151"/>
      <c r="AT483" s="147" t="s">
        <v>150</v>
      </c>
      <c r="AU483" s="147" t="s">
        <v>82</v>
      </c>
      <c r="AV483" s="12" t="s">
        <v>80</v>
      </c>
      <c r="AW483" s="12" t="s">
        <v>33</v>
      </c>
      <c r="AX483" s="12" t="s">
        <v>72</v>
      </c>
      <c r="AY483" s="147" t="s">
        <v>139</v>
      </c>
    </row>
    <row r="484" spans="2:65" s="13" customFormat="1" ht="11.25">
      <c r="B484" s="152"/>
      <c r="D484" s="146" t="s">
        <v>150</v>
      </c>
      <c r="E484" s="153" t="s">
        <v>19</v>
      </c>
      <c r="F484" s="154" t="s">
        <v>539</v>
      </c>
      <c r="H484" s="155">
        <v>18.675000000000001</v>
      </c>
      <c r="I484" s="156"/>
      <c r="L484" s="152"/>
      <c r="M484" s="157"/>
      <c r="T484" s="158"/>
      <c r="AT484" s="153" t="s">
        <v>150</v>
      </c>
      <c r="AU484" s="153" t="s">
        <v>82</v>
      </c>
      <c r="AV484" s="13" t="s">
        <v>82</v>
      </c>
      <c r="AW484" s="13" t="s">
        <v>33</v>
      </c>
      <c r="AX484" s="13" t="s">
        <v>72</v>
      </c>
      <c r="AY484" s="153" t="s">
        <v>139</v>
      </c>
    </row>
    <row r="485" spans="2:65" s="15" customFormat="1" ht="11.25">
      <c r="B485" s="167"/>
      <c r="D485" s="146" t="s">
        <v>150</v>
      </c>
      <c r="E485" s="168" t="s">
        <v>19</v>
      </c>
      <c r="F485" s="169" t="s">
        <v>224</v>
      </c>
      <c r="H485" s="170">
        <v>18.675000000000001</v>
      </c>
      <c r="I485" s="171"/>
      <c r="L485" s="167"/>
      <c r="M485" s="172"/>
      <c r="T485" s="173"/>
      <c r="AT485" s="168" t="s">
        <v>150</v>
      </c>
      <c r="AU485" s="168" t="s">
        <v>82</v>
      </c>
      <c r="AV485" s="15" t="s">
        <v>160</v>
      </c>
      <c r="AW485" s="15" t="s">
        <v>33</v>
      </c>
      <c r="AX485" s="15" t="s">
        <v>72</v>
      </c>
      <c r="AY485" s="168" t="s">
        <v>139</v>
      </c>
    </row>
    <row r="486" spans="2:65" s="12" customFormat="1" ht="11.25">
      <c r="B486" s="145"/>
      <c r="D486" s="146" t="s">
        <v>150</v>
      </c>
      <c r="E486" s="147" t="s">
        <v>19</v>
      </c>
      <c r="F486" s="148" t="s">
        <v>281</v>
      </c>
      <c r="H486" s="147" t="s">
        <v>19</v>
      </c>
      <c r="I486" s="149"/>
      <c r="L486" s="145"/>
      <c r="M486" s="150"/>
      <c r="T486" s="151"/>
      <c r="AT486" s="147" t="s">
        <v>150</v>
      </c>
      <c r="AU486" s="147" t="s">
        <v>82</v>
      </c>
      <c r="AV486" s="12" t="s">
        <v>80</v>
      </c>
      <c r="AW486" s="12" t="s">
        <v>33</v>
      </c>
      <c r="AX486" s="12" t="s">
        <v>72</v>
      </c>
      <c r="AY486" s="147" t="s">
        <v>139</v>
      </c>
    </row>
    <row r="487" spans="2:65" s="13" customFormat="1" ht="11.25">
      <c r="B487" s="152"/>
      <c r="D487" s="146" t="s">
        <v>150</v>
      </c>
      <c r="E487" s="153" t="s">
        <v>19</v>
      </c>
      <c r="F487" s="154" t="s">
        <v>540</v>
      </c>
      <c r="H487" s="155">
        <v>18.638999999999999</v>
      </c>
      <c r="I487" s="156"/>
      <c r="L487" s="152"/>
      <c r="M487" s="157"/>
      <c r="T487" s="158"/>
      <c r="AT487" s="153" t="s">
        <v>150</v>
      </c>
      <c r="AU487" s="153" t="s">
        <v>82</v>
      </c>
      <c r="AV487" s="13" t="s">
        <v>82</v>
      </c>
      <c r="AW487" s="13" t="s">
        <v>33</v>
      </c>
      <c r="AX487" s="13" t="s">
        <v>72</v>
      </c>
      <c r="AY487" s="153" t="s">
        <v>139</v>
      </c>
    </row>
    <row r="488" spans="2:65" s="15" customFormat="1" ht="11.25">
      <c r="B488" s="167"/>
      <c r="D488" s="146" t="s">
        <v>150</v>
      </c>
      <c r="E488" s="168" t="s">
        <v>19</v>
      </c>
      <c r="F488" s="169" t="s">
        <v>224</v>
      </c>
      <c r="H488" s="170">
        <v>18.638999999999999</v>
      </c>
      <c r="I488" s="171"/>
      <c r="L488" s="167"/>
      <c r="M488" s="172"/>
      <c r="T488" s="173"/>
      <c r="AT488" s="168" t="s">
        <v>150</v>
      </c>
      <c r="AU488" s="168" t="s">
        <v>82</v>
      </c>
      <c r="AV488" s="15" t="s">
        <v>160</v>
      </c>
      <c r="AW488" s="15" t="s">
        <v>33</v>
      </c>
      <c r="AX488" s="15" t="s">
        <v>72</v>
      </c>
      <c r="AY488" s="168" t="s">
        <v>139</v>
      </c>
    </row>
    <row r="489" spans="2:65" s="12" customFormat="1" ht="11.25">
      <c r="B489" s="145"/>
      <c r="D489" s="146" t="s">
        <v>150</v>
      </c>
      <c r="E489" s="147" t="s">
        <v>19</v>
      </c>
      <c r="F489" s="148" t="s">
        <v>482</v>
      </c>
      <c r="H489" s="147" t="s">
        <v>19</v>
      </c>
      <c r="I489" s="149"/>
      <c r="L489" s="145"/>
      <c r="M489" s="150"/>
      <c r="T489" s="151"/>
      <c r="AT489" s="147" t="s">
        <v>150</v>
      </c>
      <c r="AU489" s="147" t="s">
        <v>82</v>
      </c>
      <c r="AV489" s="12" t="s">
        <v>80</v>
      </c>
      <c r="AW489" s="12" t="s">
        <v>33</v>
      </c>
      <c r="AX489" s="12" t="s">
        <v>72</v>
      </c>
      <c r="AY489" s="147" t="s">
        <v>139</v>
      </c>
    </row>
    <row r="490" spans="2:65" s="13" customFormat="1" ht="11.25">
      <c r="B490" s="152"/>
      <c r="D490" s="146" t="s">
        <v>150</v>
      </c>
      <c r="E490" s="153" t="s">
        <v>19</v>
      </c>
      <c r="F490" s="154" t="s">
        <v>541</v>
      </c>
      <c r="H490" s="155">
        <v>-26.5</v>
      </c>
      <c r="I490" s="156"/>
      <c r="L490" s="152"/>
      <c r="M490" s="157"/>
      <c r="T490" s="158"/>
      <c r="AT490" s="153" t="s">
        <v>150</v>
      </c>
      <c r="AU490" s="153" t="s">
        <v>82</v>
      </c>
      <c r="AV490" s="13" t="s">
        <v>82</v>
      </c>
      <c r="AW490" s="13" t="s">
        <v>33</v>
      </c>
      <c r="AX490" s="13" t="s">
        <v>72</v>
      </c>
      <c r="AY490" s="153" t="s">
        <v>139</v>
      </c>
    </row>
    <row r="491" spans="2:65" s="15" customFormat="1" ht="11.25">
      <c r="B491" s="167"/>
      <c r="D491" s="146" t="s">
        <v>150</v>
      </c>
      <c r="E491" s="168" t="s">
        <v>19</v>
      </c>
      <c r="F491" s="169" t="s">
        <v>224</v>
      </c>
      <c r="H491" s="170">
        <v>-26.5</v>
      </c>
      <c r="I491" s="171"/>
      <c r="L491" s="167"/>
      <c r="M491" s="172"/>
      <c r="T491" s="173"/>
      <c r="AT491" s="168" t="s">
        <v>150</v>
      </c>
      <c r="AU491" s="168" t="s">
        <v>82</v>
      </c>
      <c r="AV491" s="15" t="s">
        <v>160</v>
      </c>
      <c r="AW491" s="15" t="s">
        <v>33</v>
      </c>
      <c r="AX491" s="15" t="s">
        <v>72</v>
      </c>
      <c r="AY491" s="168" t="s">
        <v>139</v>
      </c>
    </row>
    <row r="492" spans="2:65" s="14" customFormat="1" ht="11.25">
      <c r="B492" s="159"/>
      <c r="D492" s="146" t="s">
        <v>150</v>
      </c>
      <c r="E492" s="160" t="s">
        <v>19</v>
      </c>
      <c r="F492" s="161" t="s">
        <v>154</v>
      </c>
      <c r="H492" s="162">
        <v>48.647999999999996</v>
      </c>
      <c r="I492" s="163"/>
      <c r="L492" s="159"/>
      <c r="M492" s="164"/>
      <c r="T492" s="165"/>
      <c r="AT492" s="160" t="s">
        <v>150</v>
      </c>
      <c r="AU492" s="160" t="s">
        <v>82</v>
      </c>
      <c r="AV492" s="14" t="s">
        <v>146</v>
      </c>
      <c r="AW492" s="14" t="s">
        <v>33</v>
      </c>
      <c r="AX492" s="14" t="s">
        <v>80</v>
      </c>
      <c r="AY492" s="160" t="s">
        <v>139</v>
      </c>
    </row>
    <row r="493" spans="2:65" s="1" customFormat="1" ht="24.2" customHeight="1">
      <c r="B493" s="33"/>
      <c r="C493" s="128" t="s">
        <v>542</v>
      </c>
      <c r="D493" s="128" t="s">
        <v>141</v>
      </c>
      <c r="E493" s="129" t="s">
        <v>543</v>
      </c>
      <c r="F493" s="130" t="s">
        <v>544</v>
      </c>
      <c r="G493" s="131" t="s">
        <v>197</v>
      </c>
      <c r="H493" s="132">
        <v>26.5</v>
      </c>
      <c r="I493" s="133"/>
      <c r="J493" s="134">
        <f>ROUND(I493*H493,2)</f>
        <v>0</v>
      </c>
      <c r="K493" s="130" t="s">
        <v>145</v>
      </c>
      <c r="L493" s="33"/>
      <c r="M493" s="135" t="s">
        <v>19</v>
      </c>
      <c r="N493" s="136" t="s">
        <v>43</v>
      </c>
      <c r="P493" s="137">
        <f>O493*H493</f>
        <v>0</v>
      </c>
      <c r="Q493" s="137">
        <v>0</v>
      </c>
      <c r="R493" s="137">
        <f>Q493*H493</f>
        <v>0</v>
      </c>
      <c r="S493" s="137">
        <v>6.8000000000000005E-2</v>
      </c>
      <c r="T493" s="138">
        <f>S493*H493</f>
        <v>1.802</v>
      </c>
      <c r="AR493" s="139" t="s">
        <v>146</v>
      </c>
      <c r="AT493" s="139" t="s">
        <v>141</v>
      </c>
      <c r="AU493" s="139" t="s">
        <v>82</v>
      </c>
      <c r="AY493" s="18" t="s">
        <v>139</v>
      </c>
      <c r="BE493" s="140">
        <f>IF(N493="základní",J493,0)</f>
        <v>0</v>
      </c>
      <c r="BF493" s="140">
        <f>IF(N493="snížená",J493,0)</f>
        <v>0</v>
      </c>
      <c r="BG493" s="140">
        <f>IF(N493="zákl. přenesená",J493,0)</f>
        <v>0</v>
      </c>
      <c r="BH493" s="140">
        <f>IF(N493="sníž. přenesená",J493,0)</f>
        <v>0</v>
      </c>
      <c r="BI493" s="140">
        <f>IF(N493="nulová",J493,0)</f>
        <v>0</v>
      </c>
      <c r="BJ493" s="18" t="s">
        <v>80</v>
      </c>
      <c r="BK493" s="140">
        <f>ROUND(I493*H493,2)</f>
        <v>0</v>
      </c>
      <c r="BL493" s="18" t="s">
        <v>146</v>
      </c>
      <c r="BM493" s="139" t="s">
        <v>545</v>
      </c>
    </row>
    <row r="494" spans="2:65" s="1" customFormat="1" ht="11.25">
      <c r="B494" s="33"/>
      <c r="D494" s="141" t="s">
        <v>148</v>
      </c>
      <c r="F494" s="142" t="s">
        <v>546</v>
      </c>
      <c r="I494" s="143"/>
      <c r="L494" s="33"/>
      <c r="M494" s="144"/>
      <c r="T494" s="54"/>
      <c r="AT494" s="18" t="s">
        <v>148</v>
      </c>
      <c r="AU494" s="18" t="s">
        <v>82</v>
      </c>
    </row>
    <row r="495" spans="2:65" s="12" customFormat="1" ht="11.25">
      <c r="B495" s="145"/>
      <c r="D495" s="146" t="s">
        <v>150</v>
      </c>
      <c r="E495" s="147" t="s">
        <v>19</v>
      </c>
      <c r="F495" s="148" t="s">
        <v>448</v>
      </c>
      <c r="H495" s="147" t="s">
        <v>19</v>
      </c>
      <c r="I495" s="149"/>
      <c r="L495" s="145"/>
      <c r="M495" s="150"/>
      <c r="T495" s="151"/>
      <c r="AT495" s="147" t="s">
        <v>150</v>
      </c>
      <c r="AU495" s="147" t="s">
        <v>82</v>
      </c>
      <c r="AV495" s="12" t="s">
        <v>80</v>
      </c>
      <c r="AW495" s="12" t="s">
        <v>33</v>
      </c>
      <c r="AX495" s="12" t="s">
        <v>72</v>
      </c>
      <c r="AY495" s="147" t="s">
        <v>139</v>
      </c>
    </row>
    <row r="496" spans="2:65" s="12" customFormat="1" ht="11.25">
      <c r="B496" s="145"/>
      <c r="D496" s="146" t="s">
        <v>150</v>
      </c>
      <c r="E496" s="147" t="s">
        <v>19</v>
      </c>
      <c r="F496" s="148" t="s">
        <v>547</v>
      </c>
      <c r="H496" s="147" t="s">
        <v>19</v>
      </c>
      <c r="I496" s="149"/>
      <c r="L496" s="145"/>
      <c r="M496" s="150"/>
      <c r="T496" s="151"/>
      <c r="AT496" s="147" t="s">
        <v>150</v>
      </c>
      <c r="AU496" s="147" t="s">
        <v>82</v>
      </c>
      <c r="AV496" s="12" t="s">
        <v>80</v>
      </c>
      <c r="AW496" s="12" t="s">
        <v>33</v>
      </c>
      <c r="AX496" s="12" t="s">
        <v>72</v>
      </c>
      <c r="AY496" s="147" t="s">
        <v>139</v>
      </c>
    </row>
    <row r="497" spans="2:65" s="13" customFormat="1" ht="11.25">
      <c r="B497" s="152"/>
      <c r="D497" s="146" t="s">
        <v>150</v>
      </c>
      <c r="E497" s="153" t="s">
        <v>19</v>
      </c>
      <c r="F497" s="154" t="s">
        <v>548</v>
      </c>
      <c r="H497" s="155">
        <v>10.45</v>
      </c>
      <c r="I497" s="156"/>
      <c r="L497" s="152"/>
      <c r="M497" s="157"/>
      <c r="T497" s="158"/>
      <c r="AT497" s="153" t="s">
        <v>150</v>
      </c>
      <c r="AU497" s="153" t="s">
        <v>82</v>
      </c>
      <c r="AV497" s="13" t="s">
        <v>82</v>
      </c>
      <c r="AW497" s="13" t="s">
        <v>33</v>
      </c>
      <c r="AX497" s="13" t="s">
        <v>72</v>
      </c>
      <c r="AY497" s="153" t="s">
        <v>139</v>
      </c>
    </row>
    <row r="498" spans="2:65" s="15" customFormat="1" ht="11.25">
      <c r="B498" s="167"/>
      <c r="D498" s="146" t="s">
        <v>150</v>
      </c>
      <c r="E498" s="168" t="s">
        <v>19</v>
      </c>
      <c r="F498" s="169" t="s">
        <v>224</v>
      </c>
      <c r="H498" s="170">
        <v>10.45</v>
      </c>
      <c r="I498" s="171"/>
      <c r="L498" s="167"/>
      <c r="M498" s="172"/>
      <c r="T498" s="173"/>
      <c r="AT498" s="168" t="s">
        <v>150</v>
      </c>
      <c r="AU498" s="168" t="s">
        <v>82</v>
      </c>
      <c r="AV498" s="15" t="s">
        <v>160</v>
      </c>
      <c r="AW498" s="15" t="s">
        <v>33</v>
      </c>
      <c r="AX498" s="15" t="s">
        <v>72</v>
      </c>
      <c r="AY498" s="168" t="s">
        <v>139</v>
      </c>
    </row>
    <row r="499" spans="2:65" s="12" customFormat="1" ht="11.25">
      <c r="B499" s="145"/>
      <c r="D499" s="146" t="s">
        <v>150</v>
      </c>
      <c r="E499" s="147" t="s">
        <v>19</v>
      </c>
      <c r="F499" s="148" t="s">
        <v>549</v>
      </c>
      <c r="H499" s="147" t="s">
        <v>19</v>
      </c>
      <c r="I499" s="149"/>
      <c r="L499" s="145"/>
      <c r="M499" s="150"/>
      <c r="T499" s="151"/>
      <c r="AT499" s="147" t="s">
        <v>150</v>
      </c>
      <c r="AU499" s="147" t="s">
        <v>82</v>
      </c>
      <c r="AV499" s="12" t="s">
        <v>80</v>
      </c>
      <c r="AW499" s="12" t="s">
        <v>33</v>
      </c>
      <c r="AX499" s="12" t="s">
        <v>72</v>
      </c>
      <c r="AY499" s="147" t="s">
        <v>139</v>
      </c>
    </row>
    <row r="500" spans="2:65" s="13" customFormat="1" ht="11.25">
      <c r="B500" s="152"/>
      <c r="D500" s="146" t="s">
        <v>150</v>
      </c>
      <c r="E500" s="153" t="s">
        <v>19</v>
      </c>
      <c r="F500" s="154" t="s">
        <v>550</v>
      </c>
      <c r="H500" s="155">
        <v>16.05</v>
      </c>
      <c r="I500" s="156"/>
      <c r="L500" s="152"/>
      <c r="M500" s="157"/>
      <c r="T500" s="158"/>
      <c r="AT500" s="153" t="s">
        <v>150</v>
      </c>
      <c r="AU500" s="153" t="s">
        <v>82</v>
      </c>
      <c r="AV500" s="13" t="s">
        <v>82</v>
      </c>
      <c r="AW500" s="13" t="s">
        <v>33</v>
      </c>
      <c r="AX500" s="13" t="s">
        <v>72</v>
      </c>
      <c r="AY500" s="153" t="s">
        <v>139</v>
      </c>
    </row>
    <row r="501" spans="2:65" s="15" customFormat="1" ht="11.25">
      <c r="B501" s="167"/>
      <c r="D501" s="146" t="s">
        <v>150</v>
      </c>
      <c r="E501" s="168" t="s">
        <v>19</v>
      </c>
      <c r="F501" s="169" t="s">
        <v>224</v>
      </c>
      <c r="H501" s="170">
        <v>16.05</v>
      </c>
      <c r="I501" s="171"/>
      <c r="L501" s="167"/>
      <c r="M501" s="172"/>
      <c r="T501" s="173"/>
      <c r="AT501" s="168" t="s">
        <v>150</v>
      </c>
      <c r="AU501" s="168" t="s">
        <v>82</v>
      </c>
      <c r="AV501" s="15" t="s">
        <v>160</v>
      </c>
      <c r="AW501" s="15" t="s">
        <v>33</v>
      </c>
      <c r="AX501" s="15" t="s">
        <v>72</v>
      </c>
      <c r="AY501" s="168" t="s">
        <v>139</v>
      </c>
    </row>
    <row r="502" spans="2:65" s="14" customFormat="1" ht="11.25">
      <c r="B502" s="159"/>
      <c r="D502" s="146" t="s">
        <v>150</v>
      </c>
      <c r="E502" s="160" t="s">
        <v>19</v>
      </c>
      <c r="F502" s="161" t="s">
        <v>154</v>
      </c>
      <c r="H502" s="162">
        <v>26.5</v>
      </c>
      <c r="I502" s="163"/>
      <c r="L502" s="159"/>
      <c r="M502" s="164"/>
      <c r="T502" s="165"/>
      <c r="AT502" s="160" t="s">
        <v>150</v>
      </c>
      <c r="AU502" s="160" t="s">
        <v>82</v>
      </c>
      <c r="AV502" s="14" t="s">
        <v>146</v>
      </c>
      <c r="AW502" s="14" t="s">
        <v>33</v>
      </c>
      <c r="AX502" s="14" t="s">
        <v>80</v>
      </c>
      <c r="AY502" s="160" t="s">
        <v>139</v>
      </c>
    </row>
    <row r="503" spans="2:65" s="11" customFormat="1" ht="22.9" customHeight="1">
      <c r="B503" s="116"/>
      <c r="D503" s="117" t="s">
        <v>71</v>
      </c>
      <c r="E503" s="126" t="s">
        <v>551</v>
      </c>
      <c r="F503" s="126" t="s">
        <v>552</v>
      </c>
      <c r="I503" s="119"/>
      <c r="J503" s="127">
        <f>BK503</f>
        <v>0</v>
      </c>
      <c r="L503" s="116"/>
      <c r="M503" s="121"/>
      <c r="P503" s="122">
        <f>SUM(P504:P513)</f>
        <v>0</v>
      </c>
      <c r="R503" s="122">
        <f>SUM(R504:R513)</f>
        <v>0</v>
      </c>
      <c r="T503" s="123">
        <f>SUM(T504:T513)</f>
        <v>0</v>
      </c>
      <c r="AR503" s="117" t="s">
        <v>80</v>
      </c>
      <c r="AT503" s="124" t="s">
        <v>71</v>
      </c>
      <c r="AU503" s="124" t="s">
        <v>80</v>
      </c>
      <c r="AY503" s="117" t="s">
        <v>139</v>
      </c>
      <c r="BK503" s="125">
        <f>SUM(BK504:BK513)</f>
        <v>0</v>
      </c>
    </row>
    <row r="504" spans="2:65" s="1" customFormat="1" ht="24.2" customHeight="1">
      <c r="B504" s="33"/>
      <c r="C504" s="128" t="s">
        <v>553</v>
      </c>
      <c r="D504" s="128" t="s">
        <v>141</v>
      </c>
      <c r="E504" s="129" t="s">
        <v>554</v>
      </c>
      <c r="F504" s="130" t="s">
        <v>555</v>
      </c>
      <c r="G504" s="131" t="s">
        <v>185</v>
      </c>
      <c r="H504" s="132">
        <v>37.088000000000001</v>
      </c>
      <c r="I504" s="133"/>
      <c r="J504" s="134">
        <f>ROUND(I504*H504,2)</f>
        <v>0</v>
      </c>
      <c r="K504" s="130" t="s">
        <v>145</v>
      </c>
      <c r="L504" s="33"/>
      <c r="M504" s="135" t="s">
        <v>19</v>
      </c>
      <c r="N504" s="136" t="s">
        <v>43</v>
      </c>
      <c r="P504" s="137">
        <f>O504*H504</f>
        <v>0</v>
      </c>
      <c r="Q504" s="137">
        <v>0</v>
      </c>
      <c r="R504" s="137">
        <f>Q504*H504</f>
        <v>0</v>
      </c>
      <c r="S504" s="137">
        <v>0</v>
      </c>
      <c r="T504" s="138">
        <f>S504*H504</f>
        <v>0</v>
      </c>
      <c r="AR504" s="139" t="s">
        <v>146</v>
      </c>
      <c r="AT504" s="139" t="s">
        <v>141</v>
      </c>
      <c r="AU504" s="139" t="s">
        <v>82</v>
      </c>
      <c r="AY504" s="18" t="s">
        <v>139</v>
      </c>
      <c r="BE504" s="140">
        <f>IF(N504="základní",J504,0)</f>
        <v>0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8" t="s">
        <v>80</v>
      </c>
      <c r="BK504" s="140">
        <f>ROUND(I504*H504,2)</f>
        <v>0</v>
      </c>
      <c r="BL504" s="18" t="s">
        <v>146</v>
      </c>
      <c r="BM504" s="139" t="s">
        <v>556</v>
      </c>
    </row>
    <row r="505" spans="2:65" s="1" customFormat="1" ht="11.25">
      <c r="B505" s="33"/>
      <c r="D505" s="141" t="s">
        <v>148</v>
      </c>
      <c r="F505" s="142" t="s">
        <v>557</v>
      </c>
      <c r="I505" s="143"/>
      <c r="L505" s="33"/>
      <c r="M505" s="144"/>
      <c r="T505" s="54"/>
      <c r="AT505" s="18" t="s">
        <v>148</v>
      </c>
      <c r="AU505" s="18" t="s">
        <v>82</v>
      </c>
    </row>
    <row r="506" spans="2:65" s="1" customFormat="1" ht="21.75" customHeight="1">
      <c r="B506" s="33"/>
      <c r="C506" s="128" t="s">
        <v>558</v>
      </c>
      <c r="D506" s="128" t="s">
        <v>141</v>
      </c>
      <c r="E506" s="129" t="s">
        <v>559</v>
      </c>
      <c r="F506" s="130" t="s">
        <v>560</v>
      </c>
      <c r="G506" s="131" t="s">
        <v>185</v>
      </c>
      <c r="H506" s="132">
        <v>37.088000000000001</v>
      </c>
      <c r="I506" s="133"/>
      <c r="J506" s="134">
        <f>ROUND(I506*H506,2)</f>
        <v>0</v>
      </c>
      <c r="K506" s="130" t="s">
        <v>145</v>
      </c>
      <c r="L506" s="33"/>
      <c r="M506" s="135" t="s">
        <v>19</v>
      </c>
      <c r="N506" s="136" t="s">
        <v>43</v>
      </c>
      <c r="P506" s="137">
        <f>O506*H506</f>
        <v>0</v>
      </c>
      <c r="Q506" s="137">
        <v>0</v>
      </c>
      <c r="R506" s="137">
        <f>Q506*H506</f>
        <v>0</v>
      </c>
      <c r="S506" s="137">
        <v>0</v>
      </c>
      <c r="T506" s="138">
        <f>S506*H506</f>
        <v>0</v>
      </c>
      <c r="AR506" s="139" t="s">
        <v>146</v>
      </c>
      <c r="AT506" s="139" t="s">
        <v>141</v>
      </c>
      <c r="AU506" s="139" t="s">
        <v>82</v>
      </c>
      <c r="AY506" s="18" t="s">
        <v>139</v>
      </c>
      <c r="BE506" s="140">
        <f>IF(N506="základní",J506,0)</f>
        <v>0</v>
      </c>
      <c r="BF506" s="140">
        <f>IF(N506="snížená",J506,0)</f>
        <v>0</v>
      </c>
      <c r="BG506" s="140">
        <f>IF(N506="zákl. přenesená",J506,0)</f>
        <v>0</v>
      </c>
      <c r="BH506" s="140">
        <f>IF(N506="sníž. přenesená",J506,0)</f>
        <v>0</v>
      </c>
      <c r="BI506" s="140">
        <f>IF(N506="nulová",J506,0)</f>
        <v>0</v>
      </c>
      <c r="BJ506" s="18" t="s">
        <v>80</v>
      </c>
      <c r="BK506" s="140">
        <f>ROUND(I506*H506,2)</f>
        <v>0</v>
      </c>
      <c r="BL506" s="18" t="s">
        <v>146</v>
      </c>
      <c r="BM506" s="139" t="s">
        <v>561</v>
      </c>
    </row>
    <row r="507" spans="2:65" s="1" customFormat="1" ht="11.25">
      <c r="B507" s="33"/>
      <c r="D507" s="141" t="s">
        <v>148</v>
      </c>
      <c r="F507" s="142" t="s">
        <v>562</v>
      </c>
      <c r="I507" s="143"/>
      <c r="L507" s="33"/>
      <c r="M507" s="144"/>
      <c r="T507" s="54"/>
      <c r="AT507" s="18" t="s">
        <v>148</v>
      </c>
      <c r="AU507" s="18" t="s">
        <v>82</v>
      </c>
    </row>
    <row r="508" spans="2:65" s="1" customFormat="1" ht="24.2" customHeight="1">
      <c r="B508" s="33"/>
      <c r="C508" s="128" t="s">
        <v>563</v>
      </c>
      <c r="D508" s="128" t="s">
        <v>141</v>
      </c>
      <c r="E508" s="129" t="s">
        <v>564</v>
      </c>
      <c r="F508" s="130" t="s">
        <v>565</v>
      </c>
      <c r="G508" s="131" t="s">
        <v>185</v>
      </c>
      <c r="H508" s="132">
        <v>407.96800000000002</v>
      </c>
      <c r="I508" s="133"/>
      <c r="J508" s="134">
        <f>ROUND(I508*H508,2)</f>
        <v>0</v>
      </c>
      <c r="K508" s="130" t="s">
        <v>145</v>
      </c>
      <c r="L508" s="33"/>
      <c r="M508" s="135" t="s">
        <v>19</v>
      </c>
      <c r="N508" s="136" t="s">
        <v>43</v>
      </c>
      <c r="P508" s="137">
        <f>O508*H508</f>
        <v>0</v>
      </c>
      <c r="Q508" s="137">
        <v>0</v>
      </c>
      <c r="R508" s="137">
        <f>Q508*H508</f>
        <v>0</v>
      </c>
      <c r="S508" s="137">
        <v>0</v>
      </c>
      <c r="T508" s="138">
        <f>S508*H508</f>
        <v>0</v>
      </c>
      <c r="AR508" s="139" t="s">
        <v>146</v>
      </c>
      <c r="AT508" s="139" t="s">
        <v>141</v>
      </c>
      <c r="AU508" s="139" t="s">
        <v>82</v>
      </c>
      <c r="AY508" s="18" t="s">
        <v>139</v>
      </c>
      <c r="BE508" s="140">
        <f>IF(N508="základní",J508,0)</f>
        <v>0</v>
      </c>
      <c r="BF508" s="140">
        <f>IF(N508="snížená",J508,0)</f>
        <v>0</v>
      </c>
      <c r="BG508" s="140">
        <f>IF(N508="zákl. přenesená",J508,0)</f>
        <v>0</v>
      </c>
      <c r="BH508" s="140">
        <f>IF(N508="sníž. přenesená",J508,0)</f>
        <v>0</v>
      </c>
      <c r="BI508" s="140">
        <f>IF(N508="nulová",J508,0)</f>
        <v>0</v>
      </c>
      <c r="BJ508" s="18" t="s">
        <v>80</v>
      </c>
      <c r="BK508" s="140">
        <f>ROUND(I508*H508,2)</f>
        <v>0</v>
      </c>
      <c r="BL508" s="18" t="s">
        <v>146</v>
      </c>
      <c r="BM508" s="139" t="s">
        <v>566</v>
      </c>
    </row>
    <row r="509" spans="2:65" s="1" customFormat="1" ht="11.25">
      <c r="B509" s="33"/>
      <c r="D509" s="141" t="s">
        <v>148</v>
      </c>
      <c r="F509" s="142" t="s">
        <v>567</v>
      </c>
      <c r="I509" s="143"/>
      <c r="L509" s="33"/>
      <c r="M509" s="144"/>
      <c r="T509" s="54"/>
      <c r="AT509" s="18" t="s">
        <v>148</v>
      </c>
      <c r="AU509" s="18" t="s">
        <v>82</v>
      </c>
    </row>
    <row r="510" spans="2:65" s="13" customFormat="1" ht="11.25">
      <c r="B510" s="152"/>
      <c r="D510" s="146" t="s">
        <v>150</v>
      </c>
      <c r="E510" s="153" t="s">
        <v>19</v>
      </c>
      <c r="F510" s="154" t="s">
        <v>568</v>
      </c>
      <c r="H510" s="155">
        <v>407.96800000000002</v>
      </c>
      <c r="I510" s="156"/>
      <c r="L510" s="152"/>
      <c r="M510" s="157"/>
      <c r="T510" s="158"/>
      <c r="AT510" s="153" t="s">
        <v>150</v>
      </c>
      <c r="AU510" s="153" t="s">
        <v>82</v>
      </c>
      <c r="AV510" s="13" t="s">
        <v>82</v>
      </c>
      <c r="AW510" s="13" t="s">
        <v>33</v>
      </c>
      <c r="AX510" s="13" t="s">
        <v>72</v>
      </c>
      <c r="AY510" s="153" t="s">
        <v>139</v>
      </c>
    </row>
    <row r="511" spans="2:65" s="14" customFormat="1" ht="11.25">
      <c r="B511" s="159"/>
      <c r="D511" s="146" t="s">
        <v>150</v>
      </c>
      <c r="E511" s="160" t="s">
        <v>19</v>
      </c>
      <c r="F511" s="161" t="s">
        <v>154</v>
      </c>
      <c r="H511" s="162">
        <v>407.96800000000002</v>
      </c>
      <c r="I511" s="163"/>
      <c r="L511" s="159"/>
      <c r="M511" s="164"/>
      <c r="T511" s="165"/>
      <c r="AT511" s="160" t="s">
        <v>150</v>
      </c>
      <c r="AU511" s="160" t="s">
        <v>82</v>
      </c>
      <c r="AV511" s="14" t="s">
        <v>146</v>
      </c>
      <c r="AW511" s="14" t="s">
        <v>33</v>
      </c>
      <c r="AX511" s="14" t="s">
        <v>80</v>
      </c>
      <c r="AY511" s="160" t="s">
        <v>139</v>
      </c>
    </row>
    <row r="512" spans="2:65" s="1" customFormat="1" ht="24.2" customHeight="1">
      <c r="B512" s="33"/>
      <c r="C512" s="128" t="s">
        <v>569</v>
      </c>
      <c r="D512" s="128" t="s">
        <v>141</v>
      </c>
      <c r="E512" s="129" t="s">
        <v>570</v>
      </c>
      <c r="F512" s="130" t="s">
        <v>571</v>
      </c>
      <c r="G512" s="131" t="s">
        <v>185</v>
      </c>
      <c r="H512" s="132">
        <v>37.088000000000001</v>
      </c>
      <c r="I512" s="133"/>
      <c r="J512" s="134">
        <f>ROUND(I512*H512,2)</f>
        <v>0</v>
      </c>
      <c r="K512" s="130" t="s">
        <v>145</v>
      </c>
      <c r="L512" s="33"/>
      <c r="M512" s="135" t="s">
        <v>19</v>
      </c>
      <c r="N512" s="136" t="s">
        <v>43</v>
      </c>
      <c r="P512" s="137">
        <f>O512*H512</f>
        <v>0</v>
      </c>
      <c r="Q512" s="137">
        <v>0</v>
      </c>
      <c r="R512" s="137">
        <f>Q512*H512</f>
        <v>0</v>
      </c>
      <c r="S512" s="137">
        <v>0</v>
      </c>
      <c r="T512" s="138">
        <f>S512*H512</f>
        <v>0</v>
      </c>
      <c r="AR512" s="139" t="s">
        <v>146</v>
      </c>
      <c r="AT512" s="139" t="s">
        <v>141</v>
      </c>
      <c r="AU512" s="139" t="s">
        <v>82</v>
      </c>
      <c r="AY512" s="18" t="s">
        <v>139</v>
      </c>
      <c r="BE512" s="140">
        <f>IF(N512="základní",J512,0)</f>
        <v>0</v>
      </c>
      <c r="BF512" s="140">
        <f>IF(N512="snížená",J512,0)</f>
        <v>0</v>
      </c>
      <c r="BG512" s="140">
        <f>IF(N512="zákl. přenesená",J512,0)</f>
        <v>0</v>
      </c>
      <c r="BH512" s="140">
        <f>IF(N512="sníž. přenesená",J512,0)</f>
        <v>0</v>
      </c>
      <c r="BI512" s="140">
        <f>IF(N512="nulová",J512,0)</f>
        <v>0</v>
      </c>
      <c r="BJ512" s="18" t="s">
        <v>80</v>
      </c>
      <c r="BK512" s="140">
        <f>ROUND(I512*H512,2)</f>
        <v>0</v>
      </c>
      <c r="BL512" s="18" t="s">
        <v>146</v>
      </c>
      <c r="BM512" s="139" t="s">
        <v>572</v>
      </c>
    </row>
    <row r="513" spans="2:65" s="1" customFormat="1" ht="11.25">
      <c r="B513" s="33"/>
      <c r="D513" s="141" t="s">
        <v>148</v>
      </c>
      <c r="F513" s="142" t="s">
        <v>573</v>
      </c>
      <c r="I513" s="143"/>
      <c r="L513" s="33"/>
      <c r="M513" s="144"/>
      <c r="T513" s="54"/>
      <c r="AT513" s="18" t="s">
        <v>148</v>
      </c>
      <c r="AU513" s="18" t="s">
        <v>82</v>
      </c>
    </row>
    <row r="514" spans="2:65" s="11" customFormat="1" ht="22.9" customHeight="1">
      <c r="B514" s="116"/>
      <c r="D514" s="117" t="s">
        <v>71</v>
      </c>
      <c r="E514" s="126" t="s">
        <v>574</v>
      </c>
      <c r="F514" s="126" t="s">
        <v>575</v>
      </c>
      <c r="I514" s="119"/>
      <c r="J514" s="127">
        <f>BK514</f>
        <v>0</v>
      </c>
      <c r="L514" s="116"/>
      <c r="M514" s="121"/>
      <c r="P514" s="122">
        <f>SUM(P515:P516)</f>
        <v>0</v>
      </c>
      <c r="R514" s="122">
        <f>SUM(R515:R516)</f>
        <v>0</v>
      </c>
      <c r="T514" s="123">
        <f>SUM(T515:T516)</f>
        <v>0</v>
      </c>
      <c r="AR514" s="117" t="s">
        <v>80</v>
      </c>
      <c r="AT514" s="124" t="s">
        <v>71</v>
      </c>
      <c r="AU514" s="124" t="s">
        <v>80</v>
      </c>
      <c r="AY514" s="117" t="s">
        <v>139</v>
      </c>
      <c r="BK514" s="125">
        <f>SUM(BK515:BK516)</f>
        <v>0</v>
      </c>
    </row>
    <row r="515" spans="2:65" s="1" customFormat="1" ht="33" customHeight="1">
      <c r="B515" s="33"/>
      <c r="C515" s="128" t="s">
        <v>576</v>
      </c>
      <c r="D515" s="128" t="s">
        <v>141</v>
      </c>
      <c r="E515" s="129" t="s">
        <v>577</v>
      </c>
      <c r="F515" s="130" t="s">
        <v>578</v>
      </c>
      <c r="G515" s="131" t="s">
        <v>185</v>
      </c>
      <c r="H515" s="132">
        <v>52.524999999999999</v>
      </c>
      <c r="I515" s="133"/>
      <c r="J515" s="134">
        <f>ROUND(I515*H515,2)</f>
        <v>0</v>
      </c>
      <c r="K515" s="130" t="s">
        <v>145</v>
      </c>
      <c r="L515" s="33"/>
      <c r="M515" s="135" t="s">
        <v>19</v>
      </c>
      <c r="N515" s="136" t="s">
        <v>43</v>
      </c>
      <c r="P515" s="137">
        <f>O515*H515</f>
        <v>0</v>
      </c>
      <c r="Q515" s="137">
        <v>0</v>
      </c>
      <c r="R515" s="137">
        <f>Q515*H515</f>
        <v>0</v>
      </c>
      <c r="S515" s="137">
        <v>0</v>
      </c>
      <c r="T515" s="138">
        <f>S515*H515</f>
        <v>0</v>
      </c>
      <c r="AR515" s="139" t="s">
        <v>146</v>
      </c>
      <c r="AT515" s="139" t="s">
        <v>141</v>
      </c>
      <c r="AU515" s="139" t="s">
        <v>82</v>
      </c>
      <c r="AY515" s="18" t="s">
        <v>139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8" t="s">
        <v>80</v>
      </c>
      <c r="BK515" s="140">
        <f>ROUND(I515*H515,2)</f>
        <v>0</v>
      </c>
      <c r="BL515" s="18" t="s">
        <v>146</v>
      </c>
      <c r="BM515" s="139" t="s">
        <v>579</v>
      </c>
    </row>
    <row r="516" spans="2:65" s="1" customFormat="1" ht="11.25">
      <c r="B516" s="33"/>
      <c r="D516" s="141" t="s">
        <v>148</v>
      </c>
      <c r="F516" s="142" t="s">
        <v>580</v>
      </c>
      <c r="I516" s="143"/>
      <c r="L516" s="33"/>
      <c r="M516" s="144"/>
      <c r="T516" s="54"/>
      <c r="AT516" s="18" t="s">
        <v>148</v>
      </c>
      <c r="AU516" s="18" t="s">
        <v>82</v>
      </c>
    </row>
    <row r="517" spans="2:65" s="11" customFormat="1" ht="25.9" customHeight="1">
      <c r="B517" s="116"/>
      <c r="D517" s="117" t="s">
        <v>71</v>
      </c>
      <c r="E517" s="118" t="s">
        <v>581</v>
      </c>
      <c r="F517" s="118" t="s">
        <v>582</v>
      </c>
      <c r="I517" s="119"/>
      <c r="J517" s="120">
        <f>BK517</f>
        <v>0</v>
      </c>
      <c r="L517" s="116"/>
      <c r="M517" s="121"/>
      <c r="P517" s="122">
        <f>P518+P585+P596+P614+P682+P692+P728+P860+P946+P953</f>
        <v>0</v>
      </c>
      <c r="R517" s="122">
        <f>R518+R585+R596+R614+R682+R692+R728+R860+R946+R953</f>
        <v>4.7745255817599999</v>
      </c>
      <c r="T517" s="123">
        <f>T518+T585+T596+T614+T682+T692+T728+T860+T946+T953</f>
        <v>0.3105</v>
      </c>
      <c r="AR517" s="117" t="s">
        <v>82</v>
      </c>
      <c r="AT517" s="124" t="s">
        <v>71</v>
      </c>
      <c r="AU517" s="124" t="s">
        <v>72</v>
      </c>
      <c r="AY517" s="117" t="s">
        <v>139</v>
      </c>
      <c r="BK517" s="125">
        <f>BK518+BK585+BK596+BK614+BK682+BK692+BK728+BK860+BK946+BK953</f>
        <v>0</v>
      </c>
    </row>
    <row r="518" spans="2:65" s="11" customFormat="1" ht="22.9" customHeight="1">
      <c r="B518" s="116"/>
      <c r="D518" s="117" t="s">
        <v>71</v>
      </c>
      <c r="E518" s="126" t="s">
        <v>583</v>
      </c>
      <c r="F518" s="126" t="s">
        <v>584</v>
      </c>
      <c r="I518" s="119"/>
      <c r="J518" s="127">
        <f>BK518</f>
        <v>0</v>
      </c>
      <c r="L518" s="116"/>
      <c r="M518" s="121"/>
      <c r="P518" s="122">
        <f>SUM(P519:P584)</f>
        <v>0</v>
      </c>
      <c r="R518" s="122">
        <f>SUM(R519:R584)</f>
        <v>0.70920832125</v>
      </c>
      <c r="T518" s="123">
        <f>SUM(T519:T584)</f>
        <v>0</v>
      </c>
      <c r="AR518" s="117" t="s">
        <v>82</v>
      </c>
      <c r="AT518" s="124" t="s">
        <v>71</v>
      </c>
      <c r="AU518" s="124" t="s">
        <v>80</v>
      </c>
      <c r="AY518" s="117" t="s">
        <v>139</v>
      </c>
      <c r="BK518" s="125">
        <f>SUM(BK519:BK584)</f>
        <v>0</v>
      </c>
    </row>
    <row r="519" spans="2:65" s="1" customFormat="1" ht="21.75" customHeight="1">
      <c r="B519" s="33"/>
      <c r="C519" s="128" t="s">
        <v>585</v>
      </c>
      <c r="D519" s="128" t="s">
        <v>141</v>
      </c>
      <c r="E519" s="129" t="s">
        <v>586</v>
      </c>
      <c r="F519" s="130" t="s">
        <v>587</v>
      </c>
      <c r="G519" s="131" t="s">
        <v>197</v>
      </c>
      <c r="H519" s="132">
        <v>43.506</v>
      </c>
      <c r="I519" s="133"/>
      <c r="J519" s="134">
        <f>ROUND(I519*H519,2)</f>
        <v>0</v>
      </c>
      <c r="K519" s="130" t="s">
        <v>145</v>
      </c>
      <c r="L519" s="33"/>
      <c r="M519" s="135" t="s">
        <v>19</v>
      </c>
      <c r="N519" s="136" t="s">
        <v>43</v>
      </c>
      <c r="P519" s="137">
        <f>O519*H519</f>
        <v>0</v>
      </c>
      <c r="Q519" s="137">
        <v>0</v>
      </c>
      <c r="R519" s="137">
        <f>Q519*H519</f>
        <v>0</v>
      </c>
      <c r="S519" s="137">
        <v>0</v>
      </c>
      <c r="T519" s="138">
        <f>S519*H519</f>
        <v>0</v>
      </c>
      <c r="AR519" s="139" t="s">
        <v>247</v>
      </c>
      <c r="AT519" s="139" t="s">
        <v>141</v>
      </c>
      <c r="AU519" s="139" t="s">
        <v>82</v>
      </c>
      <c r="AY519" s="18" t="s">
        <v>139</v>
      </c>
      <c r="BE519" s="140">
        <f>IF(N519="základní",J519,0)</f>
        <v>0</v>
      </c>
      <c r="BF519" s="140">
        <f>IF(N519="snížená",J519,0)</f>
        <v>0</v>
      </c>
      <c r="BG519" s="140">
        <f>IF(N519="zákl. přenesená",J519,0)</f>
        <v>0</v>
      </c>
      <c r="BH519" s="140">
        <f>IF(N519="sníž. přenesená",J519,0)</f>
        <v>0</v>
      </c>
      <c r="BI519" s="140">
        <f>IF(N519="nulová",J519,0)</f>
        <v>0</v>
      </c>
      <c r="BJ519" s="18" t="s">
        <v>80</v>
      </c>
      <c r="BK519" s="140">
        <f>ROUND(I519*H519,2)</f>
        <v>0</v>
      </c>
      <c r="BL519" s="18" t="s">
        <v>247</v>
      </c>
      <c r="BM519" s="139" t="s">
        <v>588</v>
      </c>
    </row>
    <row r="520" spans="2:65" s="1" customFormat="1" ht="11.25">
      <c r="B520" s="33"/>
      <c r="D520" s="141" t="s">
        <v>148</v>
      </c>
      <c r="F520" s="142" t="s">
        <v>589</v>
      </c>
      <c r="I520" s="143"/>
      <c r="L520" s="33"/>
      <c r="M520" s="144"/>
      <c r="T520" s="54"/>
      <c r="AT520" s="18" t="s">
        <v>148</v>
      </c>
      <c r="AU520" s="18" t="s">
        <v>82</v>
      </c>
    </row>
    <row r="521" spans="2:65" s="12" customFormat="1" ht="11.25">
      <c r="B521" s="145"/>
      <c r="D521" s="146" t="s">
        <v>150</v>
      </c>
      <c r="E521" s="147" t="s">
        <v>19</v>
      </c>
      <c r="F521" s="148" t="s">
        <v>151</v>
      </c>
      <c r="H521" s="147" t="s">
        <v>19</v>
      </c>
      <c r="I521" s="149"/>
      <c r="L521" s="145"/>
      <c r="M521" s="150"/>
      <c r="T521" s="151"/>
      <c r="AT521" s="147" t="s">
        <v>150</v>
      </c>
      <c r="AU521" s="147" t="s">
        <v>82</v>
      </c>
      <c r="AV521" s="12" t="s">
        <v>80</v>
      </c>
      <c r="AW521" s="12" t="s">
        <v>33</v>
      </c>
      <c r="AX521" s="12" t="s">
        <v>72</v>
      </c>
      <c r="AY521" s="147" t="s">
        <v>139</v>
      </c>
    </row>
    <row r="522" spans="2:65" s="13" customFormat="1" ht="11.25">
      <c r="B522" s="152"/>
      <c r="D522" s="146" t="s">
        <v>150</v>
      </c>
      <c r="E522" s="153" t="s">
        <v>19</v>
      </c>
      <c r="F522" s="154" t="s">
        <v>201</v>
      </c>
      <c r="H522" s="155">
        <v>43.506</v>
      </c>
      <c r="I522" s="156"/>
      <c r="L522" s="152"/>
      <c r="M522" s="157"/>
      <c r="T522" s="158"/>
      <c r="AT522" s="153" t="s">
        <v>150</v>
      </c>
      <c r="AU522" s="153" t="s">
        <v>82</v>
      </c>
      <c r="AV522" s="13" t="s">
        <v>82</v>
      </c>
      <c r="AW522" s="13" t="s">
        <v>33</v>
      </c>
      <c r="AX522" s="13" t="s">
        <v>72</v>
      </c>
      <c r="AY522" s="153" t="s">
        <v>139</v>
      </c>
    </row>
    <row r="523" spans="2:65" s="14" customFormat="1" ht="11.25">
      <c r="B523" s="159"/>
      <c r="D523" s="146" t="s">
        <v>150</v>
      </c>
      <c r="E523" s="160" t="s">
        <v>19</v>
      </c>
      <c r="F523" s="161" t="s">
        <v>154</v>
      </c>
      <c r="H523" s="162">
        <v>43.506</v>
      </c>
      <c r="I523" s="163"/>
      <c r="L523" s="159"/>
      <c r="M523" s="164"/>
      <c r="T523" s="165"/>
      <c r="AT523" s="160" t="s">
        <v>150</v>
      </c>
      <c r="AU523" s="160" t="s">
        <v>82</v>
      </c>
      <c r="AV523" s="14" t="s">
        <v>146</v>
      </c>
      <c r="AW523" s="14" t="s">
        <v>33</v>
      </c>
      <c r="AX523" s="14" t="s">
        <v>80</v>
      </c>
      <c r="AY523" s="160" t="s">
        <v>139</v>
      </c>
    </row>
    <row r="524" spans="2:65" s="1" customFormat="1" ht="16.5" customHeight="1">
      <c r="B524" s="33"/>
      <c r="C524" s="174" t="s">
        <v>590</v>
      </c>
      <c r="D524" s="174" t="s">
        <v>332</v>
      </c>
      <c r="E524" s="175" t="s">
        <v>591</v>
      </c>
      <c r="F524" s="176" t="s">
        <v>592</v>
      </c>
      <c r="G524" s="177" t="s">
        <v>185</v>
      </c>
      <c r="H524" s="178">
        <v>1.4E-2</v>
      </c>
      <c r="I524" s="179"/>
      <c r="J524" s="180">
        <f>ROUND(I524*H524,2)</f>
        <v>0</v>
      </c>
      <c r="K524" s="176" t="s">
        <v>145</v>
      </c>
      <c r="L524" s="181"/>
      <c r="M524" s="182" t="s">
        <v>19</v>
      </c>
      <c r="N524" s="183" t="s">
        <v>43</v>
      </c>
      <c r="P524" s="137">
        <f>O524*H524</f>
        <v>0</v>
      </c>
      <c r="Q524" s="137">
        <v>1</v>
      </c>
      <c r="R524" s="137">
        <f>Q524*H524</f>
        <v>1.4E-2</v>
      </c>
      <c r="S524" s="137">
        <v>0</v>
      </c>
      <c r="T524" s="138">
        <f>S524*H524</f>
        <v>0</v>
      </c>
      <c r="AR524" s="139" t="s">
        <v>371</v>
      </c>
      <c r="AT524" s="139" t="s">
        <v>332</v>
      </c>
      <c r="AU524" s="139" t="s">
        <v>82</v>
      </c>
      <c r="AY524" s="18" t="s">
        <v>139</v>
      </c>
      <c r="BE524" s="140">
        <f>IF(N524="základní",J524,0)</f>
        <v>0</v>
      </c>
      <c r="BF524" s="140">
        <f>IF(N524="snížená",J524,0)</f>
        <v>0</v>
      </c>
      <c r="BG524" s="140">
        <f>IF(N524="zákl. přenesená",J524,0)</f>
        <v>0</v>
      </c>
      <c r="BH524" s="140">
        <f>IF(N524="sníž. přenesená",J524,0)</f>
        <v>0</v>
      </c>
      <c r="BI524" s="140">
        <f>IF(N524="nulová",J524,0)</f>
        <v>0</v>
      </c>
      <c r="BJ524" s="18" t="s">
        <v>80</v>
      </c>
      <c r="BK524" s="140">
        <f>ROUND(I524*H524,2)</f>
        <v>0</v>
      </c>
      <c r="BL524" s="18" t="s">
        <v>247</v>
      </c>
      <c r="BM524" s="139" t="s">
        <v>593</v>
      </c>
    </row>
    <row r="525" spans="2:65" s="13" customFormat="1" ht="11.25">
      <c r="B525" s="152"/>
      <c r="D525" s="146" t="s">
        <v>150</v>
      </c>
      <c r="F525" s="154" t="s">
        <v>594</v>
      </c>
      <c r="H525" s="155">
        <v>1.4E-2</v>
      </c>
      <c r="I525" s="156"/>
      <c r="L525" s="152"/>
      <c r="M525" s="157"/>
      <c r="T525" s="158"/>
      <c r="AT525" s="153" t="s">
        <v>150</v>
      </c>
      <c r="AU525" s="153" t="s">
        <v>82</v>
      </c>
      <c r="AV525" s="13" t="s">
        <v>82</v>
      </c>
      <c r="AW525" s="13" t="s">
        <v>4</v>
      </c>
      <c r="AX525" s="13" t="s">
        <v>80</v>
      </c>
      <c r="AY525" s="153" t="s">
        <v>139</v>
      </c>
    </row>
    <row r="526" spans="2:65" s="1" customFormat="1" ht="21.75" customHeight="1">
      <c r="B526" s="33"/>
      <c r="C526" s="128" t="s">
        <v>595</v>
      </c>
      <c r="D526" s="128" t="s">
        <v>141</v>
      </c>
      <c r="E526" s="129" t="s">
        <v>596</v>
      </c>
      <c r="F526" s="130" t="s">
        <v>597</v>
      </c>
      <c r="G526" s="131" t="s">
        <v>197</v>
      </c>
      <c r="H526" s="132">
        <v>10.516999999999999</v>
      </c>
      <c r="I526" s="133"/>
      <c r="J526" s="134">
        <f>ROUND(I526*H526,2)</f>
        <v>0</v>
      </c>
      <c r="K526" s="130" t="s">
        <v>145</v>
      </c>
      <c r="L526" s="33"/>
      <c r="M526" s="135" t="s">
        <v>19</v>
      </c>
      <c r="N526" s="136" t="s">
        <v>43</v>
      </c>
      <c r="P526" s="137">
        <f>O526*H526</f>
        <v>0</v>
      </c>
      <c r="Q526" s="137">
        <v>0</v>
      </c>
      <c r="R526" s="137">
        <f>Q526*H526</f>
        <v>0</v>
      </c>
      <c r="S526" s="137">
        <v>0</v>
      </c>
      <c r="T526" s="138">
        <f>S526*H526</f>
        <v>0</v>
      </c>
      <c r="AR526" s="139" t="s">
        <v>247</v>
      </c>
      <c r="AT526" s="139" t="s">
        <v>141</v>
      </c>
      <c r="AU526" s="139" t="s">
        <v>82</v>
      </c>
      <c r="AY526" s="18" t="s">
        <v>139</v>
      </c>
      <c r="BE526" s="140">
        <f>IF(N526="základní",J526,0)</f>
        <v>0</v>
      </c>
      <c r="BF526" s="140">
        <f>IF(N526="snížená",J526,0)</f>
        <v>0</v>
      </c>
      <c r="BG526" s="140">
        <f>IF(N526="zákl. přenesená",J526,0)</f>
        <v>0</v>
      </c>
      <c r="BH526" s="140">
        <f>IF(N526="sníž. přenesená",J526,0)</f>
        <v>0</v>
      </c>
      <c r="BI526" s="140">
        <f>IF(N526="nulová",J526,0)</f>
        <v>0</v>
      </c>
      <c r="BJ526" s="18" t="s">
        <v>80</v>
      </c>
      <c r="BK526" s="140">
        <f>ROUND(I526*H526,2)</f>
        <v>0</v>
      </c>
      <c r="BL526" s="18" t="s">
        <v>247</v>
      </c>
      <c r="BM526" s="139" t="s">
        <v>598</v>
      </c>
    </row>
    <row r="527" spans="2:65" s="1" customFormat="1" ht="11.25">
      <c r="B527" s="33"/>
      <c r="D527" s="141" t="s">
        <v>148</v>
      </c>
      <c r="F527" s="142" t="s">
        <v>599</v>
      </c>
      <c r="I527" s="143"/>
      <c r="L527" s="33"/>
      <c r="M527" s="144"/>
      <c r="T527" s="54"/>
      <c r="AT527" s="18" t="s">
        <v>148</v>
      </c>
      <c r="AU527" s="18" t="s">
        <v>82</v>
      </c>
    </row>
    <row r="528" spans="2:65" s="12" customFormat="1" ht="11.25">
      <c r="B528" s="145"/>
      <c r="D528" s="146" t="s">
        <v>150</v>
      </c>
      <c r="E528" s="147" t="s">
        <v>19</v>
      </c>
      <c r="F528" s="148" t="s">
        <v>151</v>
      </c>
      <c r="H528" s="147" t="s">
        <v>19</v>
      </c>
      <c r="I528" s="149"/>
      <c r="L528" s="145"/>
      <c r="M528" s="150"/>
      <c r="T528" s="151"/>
      <c r="AT528" s="147" t="s">
        <v>150</v>
      </c>
      <c r="AU528" s="147" t="s">
        <v>82</v>
      </c>
      <c r="AV528" s="12" t="s">
        <v>80</v>
      </c>
      <c r="AW528" s="12" t="s">
        <v>33</v>
      </c>
      <c r="AX528" s="12" t="s">
        <v>72</v>
      </c>
      <c r="AY528" s="147" t="s">
        <v>139</v>
      </c>
    </row>
    <row r="529" spans="2:51" s="12" customFormat="1" ht="11.25">
      <c r="B529" s="145"/>
      <c r="D529" s="146" t="s">
        <v>150</v>
      </c>
      <c r="E529" s="147" t="s">
        <v>19</v>
      </c>
      <c r="F529" s="148" t="s">
        <v>600</v>
      </c>
      <c r="H529" s="147" t="s">
        <v>19</v>
      </c>
      <c r="I529" s="149"/>
      <c r="L529" s="145"/>
      <c r="M529" s="150"/>
      <c r="T529" s="151"/>
      <c r="AT529" s="147" t="s">
        <v>150</v>
      </c>
      <c r="AU529" s="147" t="s">
        <v>82</v>
      </c>
      <c r="AV529" s="12" t="s">
        <v>80</v>
      </c>
      <c r="AW529" s="12" t="s">
        <v>33</v>
      </c>
      <c r="AX529" s="12" t="s">
        <v>72</v>
      </c>
      <c r="AY529" s="147" t="s">
        <v>139</v>
      </c>
    </row>
    <row r="530" spans="2:51" s="12" customFormat="1" ht="11.25">
      <c r="B530" s="145"/>
      <c r="D530" s="146" t="s">
        <v>150</v>
      </c>
      <c r="E530" s="147" t="s">
        <v>19</v>
      </c>
      <c r="F530" s="148" t="s">
        <v>268</v>
      </c>
      <c r="H530" s="147" t="s">
        <v>19</v>
      </c>
      <c r="I530" s="149"/>
      <c r="L530" s="145"/>
      <c r="M530" s="150"/>
      <c r="T530" s="151"/>
      <c r="AT530" s="147" t="s">
        <v>150</v>
      </c>
      <c r="AU530" s="147" t="s">
        <v>82</v>
      </c>
      <c r="AV530" s="12" t="s">
        <v>80</v>
      </c>
      <c r="AW530" s="12" t="s">
        <v>33</v>
      </c>
      <c r="AX530" s="12" t="s">
        <v>72</v>
      </c>
      <c r="AY530" s="147" t="s">
        <v>139</v>
      </c>
    </row>
    <row r="531" spans="2:51" s="13" customFormat="1" ht="11.25">
      <c r="B531" s="152"/>
      <c r="D531" s="146" t="s">
        <v>150</v>
      </c>
      <c r="E531" s="153" t="s">
        <v>19</v>
      </c>
      <c r="F531" s="154" t="s">
        <v>601</v>
      </c>
      <c r="H531" s="155">
        <v>2.1240000000000001</v>
      </c>
      <c r="I531" s="156"/>
      <c r="L531" s="152"/>
      <c r="M531" s="157"/>
      <c r="T531" s="158"/>
      <c r="AT531" s="153" t="s">
        <v>150</v>
      </c>
      <c r="AU531" s="153" t="s">
        <v>82</v>
      </c>
      <c r="AV531" s="13" t="s">
        <v>82</v>
      </c>
      <c r="AW531" s="13" t="s">
        <v>33</v>
      </c>
      <c r="AX531" s="13" t="s">
        <v>72</v>
      </c>
      <c r="AY531" s="153" t="s">
        <v>139</v>
      </c>
    </row>
    <row r="532" spans="2:51" s="13" customFormat="1" ht="11.25">
      <c r="B532" s="152"/>
      <c r="D532" s="146" t="s">
        <v>150</v>
      </c>
      <c r="E532" s="153" t="s">
        <v>19</v>
      </c>
      <c r="F532" s="154" t="s">
        <v>602</v>
      </c>
      <c r="H532" s="155">
        <v>-0.70399999999999996</v>
      </c>
      <c r="I532" s="156"/>
      <c r="L532" s="152"/>
      <c r="M532" s="157"/>
      <c r="T532" s="158"/>
      <c r="AT532" s="153" t="s">
        <v>150</v>
      </c>
      <c r="AU532" s="153" t="s">
        <v>82</v>
      </c>
      <c r="AV532" s="13" t="s">
        <v>82</v>
      </c>
      <c r="AW532" s="13" t="s">
        <v>33</v>
      </c>
      <c r="AX532" s="13" t="s">
        <v>72</v>
      </c>
      <c r="AY532" s="153" t="s">
        <v>139</v>
      </c>
    </row>
    <row r="533" spans="2:51" s="15" customFormat="1" ht="11.25">
      <c r="B533" s="167"/>
      <c r="D533" s="146" t="s">
        <v>150</v>
      </c>
      <c r="E533" s="168" t="s">
        <v>19</v>
      </c>
      <c r="F533" s="169" t="s">
        <v>224</v>
      </c>
      <c r="H533" s="170">
        <v>1.4200000000000002</v>
      </c>
      <c r="I533" s="171"/>
      <c r="L533" s="167"/>
      <c r="M533" s="172"/>
      <c r="T533" s="173"/>
      <c r="AT533" s="168" t="s">
        <v>150</v>
      </c>
      <c r="AU533" s="168" t="s">
        <v>82</v>
      </c>
      <c r="AV533" s="15" t="s">
        <v>160</v>
      </c>
      <c r="AW533" s="15" t="s">
        <v>33</v>
      </c>
      <c r="AX533" s="15" t="s">
        <v>72</v>
      </c>
      <c r="AY533" s="168" t="s">
        <v>139</v>
      </c>
    </row>
    <row r="534" spans="2:51" s="12" customFormat="1" ht="11.25">
      <c r="B534" s="145"/>
      <c r="D534" s="146" t="s">
        <v>150</v>
      </c>
      <c r="E534" s="147" t="s">
        <v>19</v>
      </c>
      <c r="F534" s="148" t="s">
        <v>272</v>
      </c>
      <c r="H534" s="147" t="s">
        <v>19</v>
      </c>
      <c r="I534" s="149"/>
      <c r="L534" s="145"/>
      <c r="M534" s="150"/>
      <c r="T534" s="151"/>
      <c r="AT534" s="147" t="s">
        <v>150</v>
      </c>
      <c r="AU534" s="147" t="s">
        <v>82</v>
      </c>
      <c r="AV534" s="12" t="s">
        <v>80</v>
      </c>
      <c r="AW534" s="12" t="s">
        <v>33</v>
      </c>
      <c r="AX534" s="12" t="s">
        <v>72</v>
      </c>
      <c r="AY534" s="147" t="s">
        <v>139</v>
      </c>
    </row>
    <row r="535" spans="2:51" s="13" customFormat="1" ht="11.25">
      <c r="B535" s="152"/>
      <c r="D535" s="146" t="s">
        <v>150</v>
      </c>
      <c r="E535" s="153" t="s">
        <v>19</v>
      </c>
      <c r="F535" s="154" t="s">
        <v>603</v>
      </c>
      <c r="H535" s="155">
        <v>1.359</v>
      </c>
      <c r="I535" s="156"/>
      <c r="L535" s="152"/>
      <c r="M535" s="157"/>
      <c r="T535" s="158"/>
      <c r="AT535" s="153" t="s">
        <v>150</v>
      </c>
      <c r="AU535" s="153" t="s">
        <v>82</v>
      </c>
      <c r="AV535" s="13" t="s">
        <v>82</v>
      </c>
      <c r="AW535" s="13" t="s">
        <v>33</v>
      </c>
      <c r="AX535" s="13" t="s">
        <v>72</v>
      </c>
      <c r="AY535" s="153" t="s">
        <v>139</v>
      </c>
    </row>
    <row r="536" spans="2:51" s="13" customFormat="1" ht="11.25">
      <c r="B536" s="152"/>
      <c r="D536" s="146" t="s">
        <v>150</v>
      </c>
      <c r="E536" s="153" t="s">
        <v>19</v>
      </c>
      <c r="F536" s="154" t="s">
        <v>604</v>
      </c>
      <c r="H536" s="155">
        <v>-0.112</v>
      </c>
      <c r="I536" s="156"/>
      <c r="L536" s="152"/>
      <c r="M536" s="157"/>
      <c r="T536" s="158"/>
      <c r="AT536" s="153" t="s">
        <v>150</v>
      </c>
      <c r="AU536" s="153" t="s">
        <v>82</v>
      </c>
      <c r="AV536" s="13" t="s">
        <v>82</v>
      </c>
      <c r="AW536" s="13" t="s">
        <v>33</v>
      </c>
      <c r="AX536" s="13" t="s">
        <v>72</v>
      </c>
      <c r="AY536" s="153" t="s">
        <v>139</v>
      </c>
    </row>
    <row r="537" spans="2:51" s="15" customFormat="1" ht="11.25">
      <c r="B537" s="167"/>
      <c r="D537" s="146" t="s">
        <v>150</v>
      </c>
      <c r="E537" s="168" t="s">
        <v>19</v>
      </c>
      <c r="F537" s="169" t="s">
        <v>224</v>
      </c>
      <c r="H537" s="170">
        <v>1.2469999999999999</v>
      </c>
      <c r="I537" s="171"/>
      <c r="L537" s="167"/>
      <c r="M537" s="172"/>
      <c r="T537" s="173"/>
      <c r="AT537" s="168" t="s">
        <v>150</v>
      </c>
      <c r="AU537" s="168" t="s">
        <v>82</v>
      </c>
      <c r="AV537" s="15" t="s">
        <v>160</v>
      </c>
      <c r="AW537" s="15" t="s">
        <v>33</v>
      </c>
      <c r="AX537" s="15" t="s">
        <v>72</v>
      </c>
      <c r="AY537" s="168" t="s">
        <v>139</v>
      </c>
    </row>
    <row r="538" spans="2:51" s="12" customFormat="1" ht="11.25">
      <c r="B538" s="145"/>
      <c r="D538" s="146" t="s">
        <v>150</v>
      </c>
      <c r="E538" s="147" t="s">
        <v>19</v>
      </c>
      <c r="F538" s="148" t="s">
        <v>275</v>
      </c>
      <c r="H538" s="147" t="s">
        <v>19</v>
      </c>
      <c r="I538" s="149"/>
      <c r="L538" s="145"/>
      <c r="M538" s="150"/>
      <c r="T538" s="151"/>
      <c r="AT538" s="147" t="s">
        <v>150</v>
      </c>
      <c r="AU538" s="147" t="s">
        <v>82</v>
      </c>
      <c r="AV538" s="12" t="s">
        <v>80</v>
      </c>
      <c r="AW538" s="12" t="s">
        <v>33</v>
      </c>
      <c r="AX538" s="12" t="s">
        <v>72</v>
      </c>
      <c r="AY538" s="147" t="s">
        <v>139</v>
      </c>
    </row>
    <row r="539" spans="2:51" s="13" customFormat="1" ht="11.25">
      <c r="B539" s="152"/>
      <c r="D539" s="146" t="s">
        <v>150</v>
      </c>
      <c r="E539" s="153" t="s">
        <v>19</v>
      </c>
      <c r="F539" s="154" t="s">
        <v>605</v>
      </c>
      <c r="H539" s="155">
        <v>1.3919999999999999</v>
      </c>
      <c r="I539" s="156"/>
      <c r="L539" s="152"/>
      <c r="M539" s="157"/>
      <c r="T539" s="158"/>
      <c r="AT539" s="153" t="s">
        <v>150</v>
      </c>
      <c r="AU539" s="153" t="s">
        <v>82</v>
      </c>
      <c r="AV539" s="13" t="s">
        <v>82</v>
      </c>
      <c r="AW539" s="13" t="s">
        <v>33</v>
      </c>
      <c r="AX539" s="13" t="s">
        <v>72</v>
      </c>
      <c r="AY539" s="153" t="s">
        <v>139</v>
      </c>
    </row>
    <row r="540" spans="2:51" s="13" customFormat="1" ht="11.25">
      <c r="B540" s="152"/>
      <c r="D540" s="146" t="s">
        <v>150</v>
      </c>
      <c r="E540" s="153" t="s">
        <v>19</v>
      </c>
      <c r="F540" s="154" t="s">
        <v>606</v>
      </c>
      <c r="H540" s="155">
        <v>1.5229999999999999</v>
      </c>
      <c r="I540" s="156"/>
      <c r="L540" s="152"/>
      <c r="M540" s="157"/>
      <c r="T540" s="158"/>
      <c r="AT540" s="153" t="s">
        <v>150</v>
      </c>
      <c r="AU540" s="153" t="s">
        <v>82</v>
      </c>
      <c r="AV540" s="13" t="s">
        <v>82</v>
      </c>
      <c r="AW540" s="13" t="s">
        <v>33</v>
      </c>
      <c r="AX540" s="13" t="s">
        <v>72</v>
      </c>
      <c r="AY540" s="153" t="s">
        <v>139</v>
      </c>
    </row>
    <row r="541" spans="2:51" s="13" customFormat="1" ht="11.25">
      <c r="B541" s="152"/>
      <c r="D541" s="146" t="s">
        <v>150</v>
      </c>
      <c r="E541" s="153" t="s">
        <v>19</v>
      </c>
      <c r="F541" s="154" t="s">
        <v>607</v>
      </c>
      <c r="H541" s="155">
        <v>-0.33600000000000002</v>
      </c>
      <c r="I541" s="156"/>
      <c r="L541" s="152"/>
      <c r="M541" s="157"/>
      <c r="T541" s="158"/>
      <c r="AT541" s="153" t="s">
        <v>150</v>
      </c>
      <c r="AU541" s="153" t="s">
        <v>82</v>
      </c>
      <c r="AV541" s="13" t="s">
        <v>82</v>
      </c>
      <c r="AW541" s="13" t="s">
        <v>33</v>
      </c>
      <c r="AX541" s="13" t="s">
        <v>72</v>
      </c>
      <c r="AY541" s="153" t="s">
        <v>139</v>
      </c>
    </row>
    <row r="542" spans="2:51" s="15" customFormat="1" ht="11.25">
      <c r="B542" s="167"/>
      <c r="D542" s="146" t="s">
        <v>150</v>
      </c>
      <c r="E542" s="168" t="s">
        <v>19</v>
      </c>
      <c r="F542" s="169" t="s">
        <v>224</v>
      </c>
      <c r="H542" s="170">
        <v>2.5790000000000002</v>
      </c>
      <c r="I542" s="171"/>
      <c r="L542" s="167"/>
      <c r="M542" s="172"/>
      <c r="T542" s="173"/>
      <c r="AT542" s="168" t="s">
        <v>150</v>
      </c>
      <c r="AU542" s="168" t="s">
        <v>82</v>
      </c>
      <c r="AV542" s="15" t="s">
        <v>160</v>
      </c>
      <c r="AW542" s="15" t="s">
        <v>33</v>
      </c>
      <c r="AX542" s="15" t="s">
        <v>72</v>
      </c>
      <c r="AY542" s="168" t="s">
        <v>139</v>
      </c>
    </row>
    <row r="543" spans="2:51" s="12" customFormat="1" ht="11.25">
      <c r="B543" s="145"/>
      <c r="D543" s="146" t="s">
        <v>150</v>
      </c>
      <c r="E543" s="147" t="s">
        <v>19</v>
      </c>
      <c r="F543" s="148" t="s">
        <v>281</v>
      </c>
      <c r="H543" s="147" t="s">
        <v>19</v>
      </c>
      <c r="I543" s="149"/>
      <c r="L543" s="145"/>
      <c r="M543" s="150"/>
      <c r="T543" s="151"/>
      <c r="AT543" s="147" t="s">
        <v>150</v>
      </c>
      <c r="AU543" s="147" t="s">
        <v>82</v>
      </c>
      <c r="AV543" s="12" t="s">
        <v>80</v>
      </c>
      <c r="AW543" s="12" t="s">
        <v>33</v>
      </c>
      <c r="AX543" s="12" t="s">
        <v>72</v>
      </c>
      <c r="AY543" s="147" t="s">
        <v>139</v>
      </c>
    </row>
    <row r="544" spans="2:51" s="13" customFormat="1" ht="11.25">
      <c r="B544" s="152"/>
      <c r="D544" s="146" t="s">
        <v>150</v>
      </c>
      <c r="E544" s="153" t="s">
        <v>19</v>
      </c>
      <c r="F544" s="154" t="s">
        <v>608</v>
      </c>
      <c r="H544" s="155">
        <v>1.34</v>
      </c>
      <c r="I544" s="156"/>
      <c r="L544" s="152"/>
      <c r="M544" s="157"/>
      <c r="T544" s="158"/>
      <c r="AT544" s="153" t="s">
        <v>150</v>
      </c>
      <c r="AU544" s="153" t="s">
        <v>82</v>
      </c>
      <c r="AV544" s="13" t="s">
        <v>82</v>
      </c>
      <c r="AW544" s="13" t="s">
        <v>33</v>
      </c>
      <c r="AX544" s="13" t="s">
        <v>72</v>
      </c>
      <c r="AY544" s="153" t="s">
        <v>139</v>
      </c>
    </row>
    <row r="545" spans="2:65" s="13" customFormat="1" ht="11.25">
      <c r="B545" s="152"/>
      <c r="D545" s="146" t="s">
        <v>150</v>
      </c>
      <c r="E545" s="153" t="s">
        <v>19</v>
      </c>
      <c r="F545" s="154" t="s">
        <v>609</v>
      </c>
      <c r="H545" s="155">
        <v>1.4710000000000001</v>
      </c>
      <c r="I545" s="156"/>
      <c r="L545" s="152"/>
      <c r="M545" s="157"/>
      <c r="T545" s="158"/>
      <c r="AT545" s="153" t="s">
        <v>150</v>
      </c>
      <c r="AU545" s="153" t="s">
        <v>82</v>
      </c>
      <c r="AV545" s="13" t="s">
        <v>82</v>
      </c>
      <c r="AW545" s="13" t="s">
        <v>33</v>
      </c>
      <c r="AX545" s="13" t="s">
        <v>72</v>
      </c>
      <c r="AY545" s="153" t="s">
        <v>139</v>
      </c>
    </row>
    <row r="546" spans="2:65" s="13" customFormat="1" ht="11.25">
      <c r="B546" s="152"/>
      <c r="D546" s="146" t="s">
        <v>150</v>
      </c>
      <c r="E546" s="153" t="s">
        <v>19</v>
      </c>
      <c r="F546" s="154" t="s">
        <v>607</v>
      </c>
      <c r="H546" s="155">
        <v>-0.33600000000000002</v>
      </c>
      <c r="I546" s="156"/>
      <c r="L546" s="152"/>
      <c r="M546" s="157"/>
      <c r="T546" s="158"/>
      <c r="AT546" s="153" t="s">
        <v>150</v>
      </c>
      <c r="AU546" s="153" t="s">
        <v>82</v>
      </c>
      <c r="AV546" s="13" t="s">
        <v>82</v>
      </c>
      <c r="AW546" s="13" t="s">
        <v>33</v>
      </c>
      <c r="AX546" s="13" t="s">
        <v>72</v>
      </c>
      <c r="AY546" s="153" t="s">
        <v>139</v>
      </c>
    </row>
    <row r="547" spans="2:65" s="15" customFormat="1" ht="11.25">
      <c r="B547" s="167"/>
      <c r="D547" s="146" t="s">
        <v>150</v>
      </c>
      <c r="E547" s="168" t="s">
        <v>19</v>
      </c>
      <c r="F547" s="169" t="s">
        <v>224</v>
      </c>
      <c r="H547" s="170">
        <v>2.4750000000000001</v>
      </c>
      <c r="I547" s="171"/>
      <c r="L547" s="167"/>
      <c r="M547" s="172"/>
      <c r="T547" s="173"/>
      <c r="AT547" s="168" t="s">
        <v>150</v>
      </c>
      <c r="AU547" s="168" t="s">
        <v>82</v>
      </c>
      <c r="AV547" s="15" t="s">
        <v>160</v>
      </c>
      <c r="AW547" s="15" t="s">
        <v>33</v>
      </c>
      <c r="AX547" s="15" t="s">
        <v>72</v>
      </c>
      <c r="AY547" s="168" t="s">
        <v>139</v>
      </c>
    </row>
    <row r="548" spans="2:65" s="12" customFormat="1" ht="11.25">
      <c r="B548" s="145"/>
      <c r="D548" s="146" t="s">
        <v>150</v>
      </c>
      <c r="E548" s="147" t="s">
        <v>19</v>
      </c>
      <c r="F548" s="148" t="s">
        <v>284</v>
      </c>
      <c r="H548" s="147" t="s">
        <v>19</v>
      </c>
      <c r="I548" s="149"/>
      <c r="L548" s="145"/>
      <c r="M548" s="150"/>
      <c r="T548" s="151"/>
      <c r="AT548" s="147" t="s">
        <v>150</v>
      </c>
      <c r="AU548" s="147" t="s">
        <v>82</v>
      </c>
      <c r="AV548" s="12" t="s">
        <v>80</v>
      </c>
      <c r="AW548" s="12" t="s">
        <v>33</v>
      </c>
      <c r="AX548" s="12" t="s">
        <v>72</v>
      </c>
      <c r="AY548" s="147" t="s">
        <v>139</v>
      </c>
    </row>
    <row r="549" spans="2:65" s="13" customFormat="1" ht="11.25">
      <c r="B549" s="152"/>
      <c r="D549" s="146" t="s">
        <v>150</v>
      </c>
      <c r="E549" s="153" t="s">
        <v>19</v>
      </c>
      <c r="F549" s="154" t="s">
        <v>610</v>
      </c>
      <c r="H549" s="155">
        <v>1.51</v>
      </c>
      <c r="I549" s="156"/>
      <c r="L549" s="152"/>
      <c r="M549" s="157"/>
      <c r="T549" s="158"/>
      <c r="AT549" s="153" t="s">
        <v>150</v>
      </c>
      <c r="AU549" s="153" t="s">
        <v>82</v>
      </c>
      <c r="AV549" s="13" t="s">
        <v>82</v>
      </c>
      <c r="AW549" s="13" t="s">
        <v>33</v>
      </c>
      <c r="AX549" s="13" t="s">
        <v>72</v>
      </c>
      <c r="AY549" s="153" t="s">
        <v>139</v>
      </c>
    </row>
    <row r="550" spans="2:65" s="13" customFormat="1" ht="11.25">
      <c r="B550" s="152"/>
      <c r="D550" s="146" t="s">
        <v>150</v>
      </c>
      <c r="E550" s="153" t="s">
        <v>19</v>
      </c>
      <c r="F550" s="154" t="s">
        <v>604</v>
      </c>
      <c r="H550" s="155">
        <v>-0.112</v>
      </c>
      <c r="I550" s="156"/>
      <c r="L550" s="152"/>
      <c r="M550" s="157"/>
      <c r="T550" s="158"/>
      <c r="AT550" s="153" t="s">
        <v>150</v>
      </c>
      <c r="AU550" s="153" t="s">
        <v>82</v>
      </c>
      <c r="AV550" s="13" t="s">
        <v>82</v>
      </c>
      <c r="AW550" s="13" t="s">
        <v>33</v>
      </c>
      <c r="AX550" s="13" t="s">
        <v>72</v>
      </c>
      <c r="AY550" s="153" t="s">
        <v>139</v>
      </c>
    </row>
    <row r="551" spans="2:65" s="15" customFormat="1" ht="11.25">
      <c r="B551" s="167"/>
      <c r="D551" s="146" t="s">
        <v>150</v>
      </c>
      <c r="E551" s="168" t="s">
        <v>19</v>
      </c>
      <c r="F551" s="169" t="s">
        <v>224</v>
      </c>
      <c r="H551" s="170">
        <v>1.3979999999999999</v>
      </c>
      <c r="I551" s="171"/>
      <c r="L551" s="167"/>
      <c r="M551" s="172"/>
      <c r="T551" s="173"/>
      <c r="AT551" s="168" t="s">
        <v>150</v>
      </c>
      <c r="AU551" s="168" t="s">
        <v>82</v>
      </c>
      <c r="AV551" s="15" t="s">
        <v>160</v>
      </c>
      <c r="AW551" s="15" t="s">
        <v>33</v>
      </c>
      <c r="AX551" s="15" t="s">
        <v>72</v>
      </c>
      <c r="AY551" s="168" t="s">
        <v>139</v>
      </c>
    </row>
    <row r="552" spans="2:65" s="12" customFormat="1" ht="11.25">
      <c r="B552" s="145"/>
      <c r="D552" s="146" t="s">
        <v>150</v>
      </c>
      <c r="E552" s="147" t="s">
        <v>19</v>
      </c>
      <c r="F552" s="148" t="s">
        <v>289</v>
      </c>
      <c r="H552" s="147" t="s">
        <v>19</v>
      </c>
      <c r="I552" s="149"/>
      <c r="L552" s="145"/>
      <c r="M552" s="150"/>
      <c r="T552" s="151"/>
      <c r="AT552" s="147" t="s">
        <v>150</v>
      </c>
      <c r="AU552" s="147" t="s">
        <v>82</v>
      </c>
      <c r="AV552" s="12" t="s">
        <v>80</v>
      </c>
      <c r="AW552" s="12" t="s">
        <v>33</v>
      </c>
      <c r="AX552" s="12" t="s">
        <v>72</v>
      </c>
      <c r="AY552" s="147" t="s">
        <v>139</v>
      </c>
    </row>
    <row r="553" spans="2:65" s="13" customFormat="1" ht="11.25">
      <c r="B553" s="152"/>
      <c r="D553" s="146" t="s">
        <v>150</v>
      </c>
      <c r="E553" s="153" t="s">
        <v>19</v>
      </c>
      <c r="F553" s="154" t="s">
        <v>610</v>
      </c>
      <c r="H553" s="155">
        <v>1.51</v>
      </c>
      <c r="I553" s="156"/>
      <c r="L553" s="152"/>
      <c r="M553" s="157"/>
      <c r="T553" s="158"/>
      <c r="AT553" s="153" t="s">
        <v>150</v>
      </c>
      <c r="AU553" s="153" t="s">
        <v>82</v>
      </c>
      <c r="AV553" s="13" t="s">
        <v>82</v>
      </c>
      <c r="AW553" s="13" t="s">
        <v>33</v>
      </c>
      <c r="AX553" s="13" t="s">
        <v>72</v>
      </c>
      <c r="AY553" s="153" t="s">
        <v>139</v>
      </c>
    </row>
    <row r="554" spans="2:65" s="13" customFormat="1" ht="11.25">
      <c r="B554" s="152"/>
      <c r="D554" s="146" t="s">
        <v>150</v>
      </c>
      <c r="E554" s="153" t="s">
        <v>19</v>
      </c>
      <c r="F554" s="154" t="s">
        <v>604</v>
      </c>
      <c r="H554" s="155">
        <v>-0.112</v>
      </c>
      <c r="I554" s="156"/>
      <c r="L554" s="152"/>
      <c r="M554" s="157"/>
      <c r="T554" s="158"/>
      <c r="AT554" s="153" t="s">
        <v>150</v>
      </c>
      <c r="AU554" s="153" t="s">
        <v>82</v>
      </c>
      <c r="AV554" s="13" t="s">
        <v>82</v>
      </c>
      <c r="AW554" s="13" t="s">
        <v>33</v>
      </c>
      <c r="AX554" s="13" t="s">
        <v>72</v>
      </c>
      <c r="AY554" s="153" t="s">
        <v>139</v>
      </c>
    </row>
    <row r="555" spans="2:65" s="15" customFormat="1" ht="11.25">
      <c r="B555" s="167"/>
      <c r="D555" s="146" t="s">
        <v>150</v>
      </c>
      <c r="E555" s="168" t="s">
        <v>19</v>
      </c>
      <c r="F555" s="169" t="s">
        <v>224</v>
      </c>
      <c r="H555" s="170">
        <v>1.3979999999999999</v>
      </c>
      <c r="I555" s="171"/>
      <c r="L555" s="167"/>
      <c r="M555" s="172"/>
      <c r="T555" s="173"/>
      <c r="AT555" s="168" t="s">
        <v>150</v>
      </c>
      <c r="AU555" s="168" t="s">
        <v>82</v>
      </c>
      <c r="AV555" s="15" t="s">
        <v>160</v>
      </c>
      <c r="AW555" s="15" t="s">
        <v>33</v>
      </c>
      <c r="AX555" s="15" t="s">
        <v>72</v>
      </c>
      <c r="AY555" s="168" t="s">
        <v>139</v>
      </c>
    </row>
    <row r="556" spans="2:65" s="14" customFormat="1" ht="11.25">
      <c r="B556" s="159"/>
      <c r="D556" s="146" t="s">
        <v>150</v>
      </c>
      <c r="E556" s="160" t="s">
        <v>19</v>
      </c>
      <c r="F556" s="161" t="s">
        <v>154</v>
      </c>
      <c r="H556" s="162">
        <v>10.516999999999998</v>
      </c>
      <c r="I556" s="163"/>
      <c r="L556" s="159"/>
      <c r="M556" s="164"/>
      <c r="T556" s="165"/>
      <c r="AT556" s="160" t="s">
        <v>150</v>
      </c>
      <c r="AU556" s="160" t="s">
        <v>82</v>
      </c>
      <c r="AV556" s="14" t="s">
        <v>146</v>
      </c>
      <c r="AW556" s="14" t="s">
        <v>33</v>
      </c>
      <c r="AX556" s="14" t="s">
        <v>80</v>
      </c>
      <c r="AY556" s="160" t="s">
        <v>139</v>
      </c>
    </row>
    <row r="557" spans="2:65" s="1" customFormat="1" ht="16.5" customHeight="1">
      <c r="B557" s="33"/>
      <c r="C557" s="174" t="s">
        <v>611</v>
      </c>
      <c r="D557" s="174" t="s">
        <v>332</v>
      </c>
      <c r="E557" s="175" t="s">
        <v>591</v>
      </c>
      <c r="F557" s="176" t="s">
        <v>592</v>
      </c>
      <c r="G557" s="177" t="s">
        <v>185</v>
      </c>
      <c r="H557" s="178">
        <v>4.0000000000000001E-3</v>
      </c>
      <c r="I557" s="179"/>
      <c r="J557" s="180">
        <f>ROUND(I557*H557,2)</f>
        <v>0</v>
      </c>
      <c r="K557" s="176" t="s">
        <v>145</v>
      </c>
      <c r="L557" s="181"/>
      <c r="M557" s="182" t="s">
        <v>19</v>
      </c>
      <c r="N557" s="183" t="s">
        <v>43</v>
      </c>
      <c r="P557" s="137">
        <f>O557*H557</f>
        <v>0</v>
      </c>
      <c r="Q557" s="137">
        <v>1</v>
      </c>
      <c r="R557" s="137">
        <f>Q557*H557</f>
        <v>4.0000000000000001E-3</v>
      </c>
      <c r="S557" s="137">
        <v>0</v>
      </c>
      <c r="T557" s="138">
        <f>S557*H557</f>
        <v>0</v>
      </c>
      <c r="AR557" s="139" t="s">
        <v>371</v>
      </c>
      <c r="AT557" s="139" t="s">
        <v>332</v>
      </c>
      <c r="AU557" s="139" t="s">
        <v>82</v>
      </c>
      <c r="AY557" s="18" t="s">
        <v>139</v>
      </c>
      <c r="BE557" s="140">
        <f>IF(N557="základní",J557,0)</f>
        <v>0</v>
      </c>
      <c r="BF557" s="140">
        <f>IF(N557="snížená",J557,0)</f>
        <v>0</v>
      </c>
      <c r="BG557" s="140">
        <f>IF(N557="zákl. přenesená",J557,0)</f>
        <v>0</v>
      </c>
      <c r="BH557" s="140">
        <f>IF(N557="sníž. přenesená",J557,0)</f>
        <v>0</v>
      </c>
      <c r="BI557" s="140">
        <f>IF(N557="nulová",J557,0)</f>
        <v>0</v>
      </c>
      <c r="BJ557" s="18" t="s">
        <v>80</v>
      </c>
      <c r="BK557" s="140">
        <f>ROUND(I557*H557,2)</f>
        <v>0</v>
      </c>
      <c r="BL557" s="18" t="s">
        <v>247</v>
      </c>
      <c r="BM557" s="139" t="s">
        <v>612</v>
      </c>
    </row>
    <row r="558" spans="2:65" s="13" customFormat="1" ht="11.25">
      <c r="B558" s="152"/>
      <c r="D558" s="146" t="s">
        <v>150</v>
      </c>
      <c r="F558" s="154" t="s">
        <v>613</v>
      </c>
      <c r="H558" s="155">
        <v>4.0000000000000001E-3</v>
      </c>
      <c r="I558" s="156"/>
      <c r="L558" s="152"/>
      <c r="M558" s="157"/>
      <c r="T558" s="158"/>
      <c r="AT558" s="153" t="s">
        <v>150</v>
      </c>
      <c r="AU558" s="153" t="s">
        <v>82</v>
      </c>
      <c r="AV558" s="13" t="s">
        <v>82</v>
      </c>
      <c r="AW558" s="13" t="s">
        <v>4</v>
      </c>
      <c r="AX558" s="13" t="s">
        <v>80</v>
      </c>
      <c r="AY558" s="153" t="s">
        <v>139</v>
      </c>
    </row>
    <row r="559" spans="2:65" s="1" customFormat="1" ht="16.5" customHeight="1">
      <c r="B559" s="33"/>
      <c r="C559" s="128" t="s">
        <v>614</v>
      </c>
      <c r="D559" s="128" t="s">
        <v>141</v>
      </c>
      <c r="E559" s="129" t="s">
        <v>615</v>
      </c>
      <c r="F559" s="130" t="s">
        <v>616</v>
      </c>
      <c r="G559" s="131" t="s">
        <v>197</v>
      </c>
      <c r="H559" s="132">
        <v>87.010999999999996</v>
      </c>
      <c r="I559" s="133"/>
      <c r="J559" s="134">
        <f>ROUND(I559*H559,2)</f>
        <v>0</v>
      </c>
      <c r="K559" s="130" t="s">
        <v>145</v>
      </c>
      <c r="L559" s="33"/>
      <c r="M559" s="135" t="s">
        <v>19</v>
      </c>
      <c r="N559" s="136" t="s">
        <v>43</v>
      </c>
      <c r="P559" s="137">
        <f>O559*H559</f>
        <v>0</v>
      </c>
      <c r="Q559" s="137">
        <v>3.9825E-4</v>
      </c>
      <c r="R559" s="137">
        <f>Q559*H559</f>
        <v>3.4652130749999996E-2</v>
      </c>
      <c r="S559" s="137">
        <v>0</v>
      </c>
      <c r="T559" s="138">
        <f>S559*H559</f>
        <v>0</v>
      </c>
      <c r="AR559" s="139" t="s">
        <v>247</v>
      </c>
      <c r="AT559" s="139" t="s">
        <v>141</v>
      </c>
      <c r="AU559" s="139" t="s">
        <v>82</v>
      </c>
      <c r="AY559" s="18" t="s">
        <v>139</v>
      </c>
      <c r="BE559" s="140">
        <f>IF(N559="základní",J559,0)</f>
        <v>0</v>
      </c>
      <c r="BF559" s="140">
        <f>IF(N559="snížená",J559,0)</f>
        <v>0</v>
      </c>
      <c r="BG559" s="140">
        <f>IF(N559="zákl. přenesená",J559,0)</f>
        <v>0</v>
      </c>
      <c r="BH559" s="140">
        <f>IF(N559="sníž. přenesená",J559,0)</f>
        <v>0</v>
      </c>
      <c r="BI559" s="140">
        <f>IF(N559="nulová",J559,0)</f>
        <v>0</v>
      </c>
      <c r="BJ559" s="18" t="s">
        <v>80</v>
      </c>
      <c r="BK559" s="140">
        <f>ROUND(I559*H559,2)</f>
        <v>0</v>
      </c>
      <c r="BL559" s="18" t="s">
        <v>247</v>
      </c>
      <c r="BM559" s="139" t="s">
        <v>617</v>
      </c>
    </row>
    <row r="560" spans="2:65" s="1" customFormat="1" ht="11.25">
      <c r="B560" s="33"/>
      <c r="D560" s="141" t="s">
        <v>148</v>
      </c>
      <c r="F560" s="142" t="s">
        <v>618</v>
      </c>
      <c r="I560" s="143"/>
      <c r="L560" s="33"/>
      <c r="M560" s="144"/>
      <c r="T560" s="54"/>
      <c r="AT560" s="18" t="s">
        <v>148</v>
      </c>
      <c r="AU560" s="18" t="s">
        <v>82</v>
      </c>
    </row>
    <row r="561" spans="2:65" s="12" customFormat="1" ht="11.25">
      <c r="B561" s="145"/>
      <c r="D561" s="146" t="s">
        <v>150</v>
      </c>
      <c r="E561" s="147" t="s">
        <v>19</v>
      </c>
      <c r="F561" s="148" t="s">
        <v>151</v>
      </c>
      <c r="H561" s="147" t="s">
        <v>19</v>
      </c>
      <c r="I561" s="149"/>
      <c r="L561" s="145"/>
      <c r="M561" s="150"/>
      <c r="T561" s="151"/>
      <c r="AT561" s="147" t="s">
        <v>150</v>
      </c>
      <c r="AU561" s="147" t="s">
        <v>82</v>
      </c>
      <c r="AV561" s="12" t="s">
        <v>80</v>
      </c>
      <c r="AW561" s="12" t="s">
        <v>33</v>
      </c>
      <c r="AX561" s="12" t="s">
        <v>72</v>
      </c>
      <c r="AY561" s="147" t="s">
        <v>139</v>
      </c>
    </row>
    <row r="562" spans="2:65" s="13" customFormat="1" ht="11.25">
      <c r="B562" s="152"/>
      <c r="D562" s="146" t="s">
        <v>150</v>
      </c>
      <c r="E562" s="153" t="s">
        <v>19</v>
      </c>
      <c r="F562" s="154" t="s">
        <v>619</v>
      </c>
      <c r="H562" s="155">
        <v>87.010999999999996</v>
      </c>
      <c r="I562" s="156"/>
      <c r="L562" s="152"/>
      <c r="M562" s="157"/>
      <c r="T562" s="158"/>
      <c r="AT562" s="153" t="s">
        <v>150</v>
      </c>
      <c r="AU562" s="153" t="s">
        <v>82</v>
      </c>
      <c r="AV562" s="13" t="s">
        <v>82</v>
      </c>
      <c r="AW562" s="13" t="s">
        <v>33</v>
      </c>
      <c r="AX562" s="13" t="s">
        <v>72</v>
      </c>
      <c r="AY562" s="153" t="s">
        <v>139</v>
      </c>
    </row>
    <row r="563" spans="2:65" s="14" customFormat="1" ht="11.25">
      <c r="B563" s="159"/>
      <c r="D563" s="146" t="s">
        <v>150</v>
      </c>
      <c r="E563" s="160" t="s">
        <v>19</v>
      </c>
      <c r="F563" s="161" t="s">
        <v>154</v>
      </c>
      <c r="H563" s="162">
        <v>87.010999999999996</v>
      </c>
      <c r="I563" s="163"/>
      <c r="L563" s="159"/>
      <c r="M563" s="164"/>
      <c r="T563" s="165"/>
      <c r="AT563" s="160" t="s">
        <v>150</v>
      </c>
      <c r="AU563" s="160" t="s">
        <v>82</v>
      </c>
      <c r="AV563" s="14" t="s">
        <v>146</v>
      </c>
      <c r="AW563" s="14" t="s">
        <v>33</v>
      </c>
      <c r="AX563" s="14" t="s">
        <v>80</v>
      </c>
      <c r="AY563" s="160" t="s">
        <v>139</v>
      </c>
    </row>
    <row r="564" spans="2:65" s="1" customFormat="1" ht="24.2" customHeight="1">
      <c r="B564" s="33"/>
      <c r="C564" s="174" t="s">
        <v>620</v>
      </c>
      <c r="D564" s="174" t="s">
        <v>332</v>
      </c>
      <c r="E564" s="175" t="s">
        <v>621</v>
      </c>
      <c r="F564" s="176" t="s">
        <v>622</v>
      </c>
      <c r="G564" s="177" t="s">
        <v>197</v>
      </c>
      <c r="H564" s="178">
        <v>50.706000000000003</v>
      </c>
      <c r="I564" s="179"/>
      <c r="J564" s="180">
        <f>ROUND(I564*H564,2)</f>
        <v>0</v>
      </c>
      <c r="K564" s="176" t="s">
        <v>145</v>
      </c>
      <c r="L564" s="181"/>
      <c r="M564" s="182" t="s">
        <v>19</v>
      </c>
      <c r="N564" s="183" t="s">
        <v>43</v>
      </c>
      <c r="P564" s="137">
        <f>O564*H564</f>
        <v>0</v>
      </c>
      <c r="Q564" s="137">
        <v>5.4000000000000003E-3</v>
      </c>
      <c r="R564" s="137">
        <f>Q564*H564</f>
        <v>0.27381240000000001</v>
      </c>
      <c r="S564" s="137">
        <v>0</v>
      </c>
      <c r="T564" s="138">
        <f>S564*H564</f>
        <v>0</v>
      </c>
      <c r="AR564" s="139" t="s">
        <v>371</v>
      </c>
      <c r="AT564" s="139" t="s">
        <v>332</v>
      </c>
      <c r="AU564" s="139" t="s">
        <v>82</v>
      </c>
      <c r="AY564" s="18" t="s">
        <v>139</v>
      </c>
      <c r="BE564" s="140">
        <f>IF(N564="základní",J564,0)</f>
        <v>0</v>
      </c>
      <c r="BF564" s="140">
        <f>IF(N564="snížená",J564,0)</f>
        <v>0</v>
      </c>
      <c r="BG564" s="140">
        <f>IF(N564="zákl. přenesená",J564,0)</f>
        <v>0</v>
      </c>
      <c r="BH564" s="140">
        <f>IF(N564="sníž. přenesená",J564,0)</f>
        <v>0</v>
      </c>
      <c r="BI564" s="140">
        <f>IF(N564="nulová",J564,0)</f>
        <v>0</v>
      </c>
      <c r="BJ564" s="18" t="s">
        <v>80</v>
      </c>
      <c r="BK564" s="140">
        <f>ROUND(I564*H564,2)</f>
        <v>0</v>
      </c>
      <c r="BL564" s="18" t="s">
        <v>247</v>
      </c>
      <c r="BM564" s="139" t="s">
        <v>623</v>
      </c>
    </row>
    <row r="565" spans="2:65" s="13" customFormat="1" ht="11.25">
      <c r="B565" s="152"/>
      <c r="D565" s="146" t="s">
        <v>150</v>
      </c>
      <c r="F565" s="154" t="s">
        <v>624</v>
      </c>
      <c r="H565" s="155">
        <v>50.706000000000003</v>
      </c>
      <c r="I565" s="156"/>
      <c r="L565" s="152"/>
      <c r="M565" s="157"/>
      <c r="T565" s="158"/>
      <c r="AT565" s="153" t="s">
        <v>150</v>
      </c>
      <c r="AU565" s="153" t="s">
        <v>82</v>
      </c>
      <c r="AV565" s="13" t="s">
        <v>82</v>
      </c>
      <c r="AW565" s="13" t="s">
        <v>4</v>
      </c>
      <c r="AX565" s="13" t="s">
        <v>80</v>
      </c>
      <c r="AY565" s="153" t="s">
        <v>139</v>
      </c>
    </row>
    <row r="566" spans="2:65" s="1" customFormat="1" ht="24.2" customHeight="1">
      <c r="B566" s="33"/>
      <c r="C566" s="174" t="s">
        <v>625</v>
      </c>
      <c r="D566" s="174" t="s">
        <v>332</v>
      </c>
      <c r="E566" s="175" t="s">
        <v>626</v>
      </c>
      <c r="F566" s="176" t="s">
        <v>627</v>
      </c>
      <c r="G566" s="177" t="s">
        <v>197</v>
      </c>
      <c r="H566" s="178">
        <v>50.706000000000003</v>
      </c>
      <c r="I566" s="179"/>
      <c r="J566" s="180">
        <f>ROUND(I566*H566,2)</f>
        <v>0</v>
      </c>
      <c r="K566" s="176" t="s">
        <v>145</v>
      </c>
      <c r="L566" s="181"/>
      <c r="M566" s="182" t="s">
        <v>19</v>
      </c>
      <c r="N566" s="183" t="s">
        <v>43</v>
      </c>
      <c r="P566" s="137">
        <f>O566*H566</f>
        <v>0</v>
      </c>
      <c r="Q566" s="137">
        <v>4.7999999999999996E-3</v>
      </c>
      <c r="R566" s="137">
        <f>Q566*H566</f>
        <v>0.24338879999999999</v>
      </c>
      <c r="S566" s="137">
        <v>0</v>
      </c>
      <c r="T566" s="138">
        <f>S566*H566</f>
        <v>0</v>
      </c>
      <c r="AR566" s="139" t="s">
        <v>371</v>
      </c>
      <c r="AT566" s="139" t="s">
        <v>332</v>
      </c>
      <c r="AU566" s="139" t="s">
        <v>82</v>
      </c>
      <c r="AY566" s="18" t="s">
        <v>139</v>
      </c>
      <c r="BE566" s="140">
        <f>IF(N566="základní",J566,0)</f>
        <v>0</v>
      </c>
      <c r="BF566" s="140">
        <f>IF(N566="snížená",J566,0)</f>
        <v>0</v>
      </c>
      <c r="BG566" s="140">
        <f>IF(N566="zákl. přenesená",J566,0)</f>
        <v>0</v>
      </c>
      <c r="BH566" s="140">
        <f>IF(N566="sníž. přenesená",J566,0)</f>
        <v>0</v>
      </c>
      <c r="BI566" s="140">
        <f>IF(N566="nulová",J566,0)</f>
        <v>0</v>
      </c>
      <c r="BJ566" s="18" t="s">
        <v>80</v>
      </c>
      <c r="BK566" s="140">
        <f>ROUND(I566*H566,2)</f>
        <v>0</v>
      </c>
      <c r="BL566" s="18" t="s">
        <v>247</v>
      </c>
      <c r="BM566" s="139" t="s">
        <v>628</v>
      </c>
    </row>
    <row r="567" spans="2:65" s="13" customFormat="1" ht="11.25">
      <c r="B567" s="152"/>
      <c r="D567" s="146" t="s">
        <v>150</v>
      </c>
      <c r="F567" s="154" t="s">
        <v>624</v>
      </c>
      <c r="H567" s="155">
        <v>50.706000000000003</v>
      </c>
      <c r="I567" s="156"/>
      <c r="L567" s="152"/>
      <c r="M567" s="157"/>
      <c r="T567" s="158"/>
      <c r="AT567" s="153" t="s">
        <v>150</v>
      </c>
      <c r="AU567" s="153" t="s">
        <v>82</v>
      </c>
      <c r="AV567" s="13" t="s">
        <v>82</v>
      </c>
      <c r="AW567" s="13" t="s">
        <v>4</v>
      </c>
      <c r="AX567" s="13" t="s">
        <v>80</v>
      </c>
      <c r="AY567" s="153" t="s">
        <v>139</v>
      </c>
    </row>
    <row r="568" spans="2:65" s="1" customFormat="1" ht="16.5" customHeight="1">
      <c r="B568" s="33"/>
      <c r="C568" s="128" t="s">
        <v>629</v>
      </c>
      <c r="D568" s="128" t="s">
        <v>141</v>
      </c>
      <c r="E568" s="129" t="s">
        <v>630</v>
      </c>
      <c r="F568" s="130" t="s">
        <v>631</v>
      </c>
      <c r="G568" s="131" t="s">
        <v>197</v>
      </c>
      <c r="H568" s="132">
        <v>21.033999999999999</v>
      </c>
      <c r="I568" s="133"/>
      <c r="J568" s="134">
        <f>ROUND(I568*H568,2)</f>
        <v>0</v>
      </c>
      <c r="K568" s="130" t="s">
        <v>145</v>
      </c>
      <c r="L568" s="33"/>
      <c r="M568" s="135" t="s">
        <v>19</v>
      </c>
      <c r="N568" s="136" t="s">
        <v>43</v>
      </c>
      <c r="P568" s="137">
        <f>O568*H568</f>
        <v>0</v>
      </c>
      <c r="Q568" s="137">
        <v>3.9825E-4</v>
      </c>
      <c r="R568" s="137">
        <f>Q568*H568</f>
        <v>8.3767905E-3</v>
      </c>
      <c r="S568" s="137">
        <v>0</v>
      </c>
      <c r="T568" s="138">
        <f>S568*H568</f>
        <v>0</v>
      </c>
      <c r="AR568" s="139" t="s">
        <v>247</v>
      </c>
      <c r="AT568" s="139" t="s">
        <v>141</v>
      </c>
      <c r="AU568" s="139" t="s">
        <v>82</v>
      </c>
      <c r="AY568" s="18" t="s">
        <v>139</v>
      </c>
      <c r="BE568" s="140">
        <f>IF(N568="základní",J568,0)</f>
        <v>0</v>
      </c>
      <c r="BF568" s="140">
        <f>IF(N568="snížená",J568,0)</f>
        <v>0</v>
      </c>
      <c r="BG568" s="140">
        <f>IF(N568="zákl. přenesená",J568,0)</f>
        <v>0</v>
      </c>
      <c r="BH568" s="140">
        <f>IF(N568="sníž. přenesená",J568,0)</f>
        <v>0</v>
      </c>
      <c r="BI568" s="140">
        <f>IF(N568="nulová",J568,0)</f>
        <v>0</v>
      </c>
      <c r="BJ568" s="18" t="s">
        <v>80</v>
      </c>
      <c r="BK568" s="140">
        <f>ROUND(I568*H568,2)</f>
        <v>0</v>
      </c>
      <c r="BL568" s="18" t="s">
        <v>247</v>
      </c>
      <c r="BM568" s="139" t="s">
        <v>632</v>
      </c>
    </row>
    <row r="569" spans="2:65" s="1" customFormat="1" ht="11.25">
      <c r="B569" s="33"/>
      <c r="D569" s="141" t="s">
        <v>148</v>
      </c>
      <c r="F569" s="142" t="s">
        <v>633</v>
      </c>
      <c r="I569" s="143"/>
      <c r="L569" s="33"/>
      <c r="M569" s="144"/>
      <c r="T569" s="54"/>
      <c r="AT569" s="18" t="s">
        <v>148</v>
      </c>
      <c r="AU569" s="18" t="s">
        <v>82</v>
      </c>
    </row>
    <row r="570" spans="2:65" s="12" customFormat="1" ht="11.25">
      <c r="B570" s="145"/>
      <c r="D570" s="146" t="s">
        <v>150</v>
      </c>
      <c r="E570" s="147" t="s">
        <v>19</v>
      </c>
      <c r="F570" s="148" t="s">
        <v>151</v>
      </c>
      <c r="H570" s="147" t="s">
        <v>19</v>
      </c>
      <c r="I570" s="149"/>
      <c r="L570" s="145"/>
      <c r="M570" s="150"/>
      <c r="T570" s="151"/>
      <c r="AT570" s="147" t="s">
        <v>150</v>
      </c>
      <c r="AU570" s="147" t="s">
        <v>82</v>
      </c>
      <c r="AV570" s="12" t="s">
        <v>80</v>
      </c>
      <c r="AW570" s="12" t="s">
        <v>33</v>
      </c>
      <c r="AX570" s="12" t="s">
        <v>72</v>
      </c>
      <c r="AY570" s="147" t="s">
        <v>139</v>
      </c>
    </row>
    <row r="571" spans="2:65" s="12" customFormat="1" ht="11.25">
      <c r="B571" s="145"/>
      <c r="D571" s="146" t="s">
        <v>150</v>
      </c>
      <c r="E571" s="147" t="s">
        <v>19</v>
      </c>
      <c r="F571" s="148" t="s">
        <v>600</v>
      </c>
      <c r="H571" s="147" t="s">
        <v>19</v>
      </c>
      <c r="I571" s="149"/>
      <c r="L571" s="145"/>
      <c r="M571" s="150"/>
      <c r="T571" s="151"/>
      <c r="AT571" s="147" t="s">
        <v>150</v>
      </c>
      <c r="AU571" s="147" t="s">
        <v>82</v>
      </c>
      <c r="AV571" s="12" t="s">
        <v>80</v>
      </c>
      <c r="AW571" s="12" t="s">
        <v>33</v>
      </c>
      <c r="AX571" s="12" t="s">
        <v>72</v>
      </c>
      <c r="AY571" s="147" t="s">
        <v>139</v>
      </c>
    </row>
    <row r="572" spans="2:65" s="13" customFormat="1" ht="11.25">
      <c r="B572" s="152"/>
      <c r="D572" s="146" t="s">
        <v>150</v>
      </c>
      <c r="E572" s="153" t="s">
        <v>19</v>
      </c>
      <c r="F572" s="154" t="s">
        <v>634</v>
      </c>
      <c r="H572" s="155">
        <v>10.516999999999999</v>
      </c>
      <c r="I572" s="156"/>
      <c r="L572" s="152"/>
      <c r="M572" s="157"/>
      <c r="T572" s="158"/>
      <c r="AT572" s="153" t="s">
        <v>150</v>
      </c>
      <c r="AU572" s="153" t="s">
        <v>82</v>
      </c>
      <c r="AV572" s="13" t="s">
        <v>82</v>
      </c>
      <c r="AW572" s="13" t="s">
        <v>33</v>
      </c>
      <c r="AX572" s="13" t="s">
        <v>72</v>
      </c>
      <c r="AY572" s="153" t="s">
        <v>139</v>
      </c>
    </row>
    <row r="573" spans="2:65" s="15" customFormat="1" ht="11.25">
      <c r="B573" s="167"/>
      <c r="D573" s="146" t="s">
        <v>150</v>
      </c>
      <c r="E573" s="168" t="s">
        <v>19</v>
      </c>
      <c r="F573" s="169" t="s">
        <v>224</v>
      </c>
      <c r="H573" s="170">
        <v>10.516999999999999</v>
      </c>
      <c r="I573" s="171"/>
      <c r="L573" s="167"/>
      <c r="M573" s="172"/>
      <c r="T573" s="173"/>
      <c r="AT573" s="168" t="s">
        <v>150</v>
      </c>
      <c r="AU573" s="168" t="s">
        <v>82</v>
      </c>
      <c r="AV573" s="15" t="s">
        <v>160</v>
      </c>
      <c r="AW573" s="15" t="s">
        <v>33</v>
      </c>
      <c r="AX573" s="15" t="s">
        <v>72</v>
      </c>
      <c r="AY573" s="168" t="s">
        <v>139</v>
      </c>
    </row>
    <row r="574" spans="2:65" s="13" customFormat="1" ht="11.25">
      <c r="B574" s="152"/>
      <c r="D574" s="146" t="s">
        <v>150</v>
      </c>
      <c r="E574" s="153" t="s">
        <v>19</v>
      </c>
      <c r="F574" s="154" t="s">
        <v>635</v>
      </c>
      <c r="H574" s="155">
        <v>10.516999999999999</v>
      </c>
      <c r="I574" s="156"/>
      <c r="L574" s="152"/>
      <c r="M574" s="157"/>
      <c r="T574" s="158"/>
      <c r="AT574" s="153" t="s">
        <v>150</v>
      </c>
      <c r="AU574" s="153" t="s">
        <v>82</v>
      </c>
      <c r="AV574" s="13" t="s">
        <v>82</v>
      </c>
      <c r="AW574" s="13" t="s">
        <v>33</v>
      </c>
      <c r="AX574" s="13" t="s">
        <v>72</v>
      </c>
      <c r="AY574" s="153" t="s">
        <v>139</v>
      </c>
    </row>
    <row r="575" spans="2:65" s="15" customFormat="1" ht="11.25">
      <c r="B575" s="167"/>
      <c r="D575" s="146" t="s">
        <v>150</v>
      </c>
      <c r="E575" s="168" t="s">
        <v>19</v>
      </c>
      <c r="F575" s="169" t="s">
        <v>224</v>
      </c>
      <c r="H575" s="170">
        <v>10.516999999999999</v>
      </c>
      <c r="I575" s="171"/>
      <c r="L575" s="167"/>
      <c r="M575" s="172"/>
      <c r="T575" s="173"/>
      <c r="AT575" s="168" t="s">
        <v>150</v>
      </c>
      <c r="AU575" s="168" t="s">
        <v>82</v>
      </c>
      <c r="AV575" s="15" t="s">
        <v>160</v>
      </c>
      <c r="AW575" s="15" t="s">
        <v>33</v>
      </c>
      <c r="AX575" s="15" t="s">
        <v>72</v>
      </c>
      <c r="AY575" s="168" t="s">
        <v>139</v>
      </c>
    </row>
    <row r="576" spans="2:65" s="14" customFormat="1" ht="11.25">
      <c r="B576" s="159"/>
      <c r="D576" s="146" t="s">
        <v>150</v>
      </c>
      <c r="E576" s="160" t="s">
        <v>19</v>
      </c>
      <c r="F576" s="161" t="s">
        <v>154</v>
      </c>
      <c r="H576" s="162">
        <v>21.033999999999999</v>
      </c>
      <c r="I576" s="163"/>
      <c r="L576" s="159"/>
      <c r="M576" s="164"/>
      <c r="T576" s="165"/>
      <c r="AT576" s="160" t="s">
        <v>150</v>
      </c>
      <c r="AU576" s="160" t="s">
        <v>82</v>
      </c>
      <c r="AV576" s="14" t="s">
        <v>146</v>
      </c>
      <c r="AW576" s="14" t="s">
        <v>33</v>
      </c>
      <c r="AX576" s="14" t="s">
        <v>80</v>
      </c>
      <c r="AY576" s="160" t="s">
        <v>139</v>
      </c>
    </row>
    <row r="577" spans="2:65" s="1" customFormat="1" ht="24.2" customHeight="1">
      <c r="B577" s="33"/>
      <c r="C577" s="174" t="s">
        <v>636</v>
      </c>
      <c r="D577" s="174" t="s">
        <v>332</v>
      </c>
      <c r="E577" s="175" t="s">
        <v>621</v>
      </c>
      <c r="F577" s="176" t="s">
        <v>622</v>
      </c>
      <c r="G577" s="177" t="s">
        <v>197</v>
      </c>
      <c r="H577" s="178">
        <v>12.840999999999999</v>
      </c>
      <c r="I577" s="179"/>
      <c r="J577" s="180">
        <f>ROUND(I577*H577,2)</f>
        <v>0</v>
      </c>
      <c r="K577" s="176" t="s">
        <v>145</v>
      </c>
      <c r="L577" s="181"/>
      <c r="M577" s="182" t="s">
        <v>19</v>
      </c>
      <c r="N577" s="183" t="s">
        <v>43</v>
      </c>
      <c r="P577" s="137">
        <f>O577*H577</f>
        <v>0</v>
      </c>
      <c r="Q577" s="137">
        <v>5.4000000000000003E-3</v>
      </c>
      <c r="R577" s="137">
        <f>Q577*H577</f>
        <v>6.9341399999999997E-2</v>
      </c>
      <c r="S577" s="137">
        <v>0</v>
      </c>
      <c r="T577" s="138">
        <f>S577*H577</f>
        <v>0</v>
      </c>
      <c r="AR577" s="139" t="s">
        <v>371</v>
      </c>
      <c r="AT577" s="139" t="s">
        <v>332</v>
      </c>
      <c r="AU577" s="139" t="s">
        <v>82</v>
      </c>
      <c r="AY577" s="18" t="s">
        <v>139</v>
      </c>
      <c r="BE577" s="140">
        <f>IF(N577="základní",J577,0)</f>
        <v>0</v>
      </c>
      <c r="BF577" s="140">
        <f>IF(N577="snížená",J577,0)</f>
        <v>0</v>
      </c>
      <c r="BG577" s="140">
        <f>IF(N577="zákl. přenesená",J577,0)</f>
        <v>0</v>
      </c>
      <c r="BH577" s="140">
        <f>IF(N577="sníž. přenesená",J577,0)</f>
        <v>0</v>
      </c>
      <c r="BI577" s="140">
        <f>IF(N577="nulová",J577,0)</f>
        <v>0</v>
      </c>
      <c r="BJ577" s="18" t="s">
        <v>80</v>
      </c>
      <c r="BK577" s="140">
        <f>ROUND(I577*H577,2)</f>
        <v>0</v>
      </c>
      <c r="BL577" s="18" t="s">
        <v>247</v>
      </c>
      <c r="BM577" s="139" t="s">
        <v>637</v>
      </c>
    </row>
    <row r="578" spans="2:65" s="13" customFormat="1" ht="11.25">
      <c r="B578" s="152"/>
      <c r="D578" s="146" t="s">
        <v>150</v>
      </c>
      <c r="F578" s="154" t="s">
        <v>638</v>
      </c>
      <c r="H578" s="155">
        <v>12.840999999999999</v>
      </c>
      <c r="I578" s="156"/>
      <c r="L578" s="152"/>
      <c r="M578" s="157"/>
      <c r="T578" s="158"/>
      <c r="AT578" s="153" t="s">
        <v>150</v>
      </c>
      <c r="AU578" s="153" t="s">
        <v>82</v>
      </c>
      <c r="AV578" s="13" t="s">
        <v>82</v>
      </c>
      <c r="AW578" s="13" t="s">
        <v>4</v>
      </c>
      <c r="AX578" s="13" t="s">
        <v>80</v>
      </c>
      <c r="AY578" s="153" t="s">
        <v>139</v>
      </c>
    </row>
    <row r="579" spans="2:65" s="1" customFormat="1" ht="24.2" customHeight="1">
      <c r="B579" s="33"/>
      <c r="C579" s="174" t="s">
        <v>639</v>
      </c>
      <c r="D579" s="174" t="s">
        <v>332</v>
      </c>
      <c r="E579" s="175" t="s">
        <v>626</v>
      </c>
      <c r="F579" s="176" t="s">
        <v>627</v>
      </c>
      <c r="G579" s="177" t="s">
        <v>197</v>
      </c>
      <c r="H579" s="178">
        <v>12.840999999999999</v>
      </c>
      <c r="I579" s="179"/>
      <c r="J579" s="180">
        <f>ROUND(I579*H579,2)</f>
        <v>0</v>
      </c>
      <c r="K579" s="176" t="s">
        <v>145</v>
      </c>
      <c r="L579" s="181"/>
      <c r="M579" s="182" t="s">
        <v>19</v>
      </c>
      <c r="N579" s="183" t="s">
        <v>43</v>
      </c>
      <c r="P579" s="137">
        <f>O579*H579</f>
        <v>0</v>
      </c>
      <c r="Q579" s="137">
        <v>4.7999999999999996E-3</v>
      </c>
      <c r="R579" s="137">
        <f>Q579*H579</f>
        <v>6.1636799999999992E-2</v>
      </c>
      <c r="S579" s="137">
        <v>0</v>
      </c>
      <c r="T579" s="138">
        <f>S579*H579</f>
        <v>0</v>
      </c>
      <c r="AR579" s="139" t="s">
        <v>371</v>
      </c>
      <c r="AT579" s="139" t="s">
        <v>332</v>
      </c>
      <c r="AU579" s="139" t="s">
        <v>82</v>
      </c>
      <c r="AY579" s="18" t="s">
        <v>139</v>
      </c>
      <c r="BE579" s="140">
        <f>IF(N579="základní",J579,0)</f>
        <v>0</v>
      </c>
      <c r="BF579" s="140">
        <f>IF(N579="snížená",J579,0)</f>
        <v>0</v>
      </c>
      <c r="BG579" s="140">
        <f>IF(N579="zákl. přenesená",J579,0)</f>
        <v>0</v>
      </c>
      <c r="BH579" s="140">
        <f>IF(N579="sníž. přenesená",J579,0)</f>
        <v>0</v>
      </c>
      <c r="BI579" s="140">
        <f>IF(N579="nulová",J579,0)</f>
        <v>0</v>
      </c>
      <c r="BJ579" s="18" t="s">
        <v>80</v>
      </c>
      <c r="BK579" s="140">
        <f>ROUND(I579*H579,2)</f>
        <v>0</v>
      </c>
      <c r="BL579" s="18" t="s">
        <v>247</v>
      </c>
      <c r="BM579" s="139" t="s">
        <v>640</v>
      </c>
    </row>
    <row r="580" spans="2:65" s="13" customFormat="1" ht="11.25">
      <c r="B580" s="152"/>
      <c r="D580" s="146" t="s">
        <v>150</v>
      </c>
      <c r="F580" s="154" t="s">
        <v>638</v>
      </c>
      <c r="H580" s="155">
        <v>12.840999999999999</v>
      </c>
      <c r="I580" s="156"/>
      <c r="L580" s="152"/>
      <c r="M580" s="157"/>
      <c r="T580" s="158"/>
      <c r="AT580" s="153" t="s">
        <v>150</v>
      </c>
      <c r="AU580" s="153" t="s">
        <v>82</v>
      </c>
      <c r="AV580" s="13" t="s">
        <v>82</v>
      </c>
      <c r="AW580" s="13" t="s">
        <v>4</v>
      </c>
      <c r="AX580" s="13" t="s">
        <v>80</v>
      </c>
      <c r="AY580" s="153" t="s">
        <v>139</v>
      </c>
    </row>
    <row r="581" spans="2:65" s="1" customFormat="1" ht="24.2" customHeight="1">
      <c r="B581" s="33"/>
      <c r="C581" s="128" t="s">
        <v>641</v>
      </c>
      <c r="D581" s="128" t="s">
        <v>141</v>
      </c>
      <c r="E581" s="129" t="s">
        <v>642</v>
      </c>
      <c r="F581" s="130" t="s">
        <v>643</v>
      </c>
      <c r="G581" s="131" t="s">
        <v>185</v>
      </c>
      <c r="H581" s="132">
        <v>0.70899999999999996</v>
      </c>
      <c r="I581" s="133"/>
      <c r="J581" s="134">
        <f>ROUND(I581*H581,2)</f>
        <v>0</v>
      </c>
      <c r="K581" s="130" t="s">
        <v>145</v>
      </c>
      <c r="L581" s="33"/>
      <c r="M581" s="135" t="s">
        <v>19</v>
      </c>
      <c r="N581" s="136" t="s">
        <v>43</v>
      </c>
      <c r="P581" s="137">
        <f>O581*H581</f>
        <v>0</v>
      </c>
      <c r="Q581" s="137">
        <v>0</v>
      </c>
      <c r="R581" s="137">
        <f>Q581*H581</f>
        <v>0</v>
      </c>
      <c r="S581" s="137">
        <v>0</v>
      </c>
      <c r="T581" s="138">
        <f>S581*H581</f>
        <v>0</v>
      </c>
      <c r="AR581" s="139" t="s">
        <v>247</v>
      </c>
      <c r="AT581" s="139" t="s">
        <v>141</v>
      </c>
      <c r="AU581" s="139" t="s">
        <v>82</v>
      </c>
      <c r="AY581" s="18" t="s">
        <v>139</v>
      </c>
      <c r="BE581" s="140">
        <f>IF(N581="základní",J581,0)</f>
        <v>0</v>
      </c>
      <c r="BF581" s="140">
        <f>IF(N581="snížená",J581,0)</f>
        <v>0</v>
      </c>
      <c r="BG581" s="140">
        <f>IF(N581="zákl. přenesená",J581,0)</f>
        <v>0</v>
      </c>
      <c r="BH581" s="140">
        <f>IF(N581="sníž. přenesená",J581,0)</f>
        <v>0</v>
      </c>
      <c r="BI581" s="140">
        <f>IF(N581="nulová",J581,0)</f>
        <v>0</v>
      </c>
      <c r="BJ581" s="18" t="s">
        <v>80</v>
      </c>
      <c r="BK581" s="140">
        <f>ROUND(I581*H581,2)</f>
        <v>0</v>
      </c>
      <c r="BL581" s="18" t="s">
        <v>247</v>
      </c>
      <c r="BM581" s="139" t="s">
        <v>644</v>
      </c>
    </row>
    <row r="582" spans="2:65" s="1" customFormat="1" ht="11.25">
      <c r="B582" s="33"/>
      <c r="D582" s="141" t="s">
        <v>148</v>
      </c>
      <c r="F582" s="142" t="s">
        <v>645</v>
      </c>
      <c r="I582" s="143"/>
      <c r="L582" s="33"/>
      <c r="M582" s="144"/>
      <c r="T582" s="54"/>
      <c r="AT582" s="18" t="s">
        <v>148</v>
      </c>
      <c r="AU582" s="18" t="s">
        <v>82</v>
      </c>
    </row>
    <row r="583" spans="2:65" s="1" customFormat="1" ht="33" customHeight="1">
      <c r="B583" s="33"/>
      <c r="C583" s="128" t="s">
        <v>646</v>
      </c>
      <c r="D583" s="128" t="s">
        <v>141</v>
      </c>
      <c r="E583" s="129" t="s">
        <v>647</v>
      </c>
      <c r="F583" s="130" t="s">
        <v>648</v>
      </c>
      <c r="G583" s="131" t="s">
        <v>185</v>
      </c>
      <c r="H583" s="132">
        <v>0.70899999999999996</v>
      </c>
      <c r="I583" s="133"/>
      <c r="J583" s="134">
        <f>ROUND(I583*H583,2)</f>
        <v>0</v>
      </c>
      <c r="K583" s="130" t="s">
        <v>145</v>
      </c>
      <c r="L583" s="33"/>
      <c r="M583" s="135" t="s">
        <v>19</v>
      </c>
      <c r="N583" s="136" t="s">
        <v>43</v>
      </c>
      <c r="P583" s="137">
        <f>O583*H583</f>
        <v>0</v>
      </c>
      <c r="Q583" s="137">
        <v>0</v>
      </c>
      <c r="R583" s="137">
        <f>Q583*H583</f>
        <v>0</v>
      </c>
      <c r="S583" s="137">
        <v>0</v>
      </c>
      <c r="T583" s="138">
        <f>S583*H583</f>
        <v>0</v>
      </c>
      <c r="AR583" s="139" t="s">
        <v>247</v>
      </c>
      <c r="AT583" s="139" t="s">
        <v>141</v>
      </c>
      <c r="AU583" s="139" t="s">
        <v>82</v>
      </c>
      <c r="AY583" s="18" t="s">
        <v>139</v>
      </c>
      <c r="BE583" s="140">
        <f>IF(N583="základní",J583,0)</f>
        <v>0</v>
      </c>
      <c r="BF583" s="140">
        <f>IF(N583="snížená",J583,0)</f>
        <v>0</v>
      </c>
      <c r="BG583" s="140">
        <f>IF(N583="zákl. přenesená",J583,0)</f>
        <v>0</v>
      </c>
      <c r="BH583" s="140">
        <f>IF(N583="sníž. přenesená",J583,0)</f>
        <v>0</v>
      </c>
      <c r="BI583" s="140">
        <f>IF(N583="nulová",J583,0)</f>
        <v>0</v>
      </c>
      <c r="BJ583" s="18" t="s">
        <v>80</v>
      </c>
      <c r="BK583" s="140">
        <f>ROUND(I583*H583,2)</f>
        <v>0</v>
      </c>
      <c r="BL583" s="18" t="s">
        <v>247</v>
      </c>
      <c r="BM583" s="139" t="s">
        <v>649</v>
      </c>
    </row>
    <row r="584" spans="2:65" s="1" customFormat="1" ht="11.25">
      <c r="B584" s="33"/>
      <c r="D584" s="141" t="s">
        <v>148</v>
      </c>
      <c r="F584" s="142" t="s">
        <v>650</v>
      </c>
      <c r="I584" s="143"/>
      <c r="L584" s="33"/>
      <c r="M584" s="144"/>
      <c r="T584" s="54"/>
      <c r="AT584" s="18" t="s">
        <v>148</v>
      </c>
      <c r="AU584" s="18" t="s">
        <v>82</v>
      </c>
    </row>
    <row r="585" spans="2:65" s="11" customFormat="1" ht="22.9" customHeight="1">
      <c r="B585" s="116"/>
      <c r="D585" s="117" t="s">
        <v>71</v>
      </c>
      <c r="E585" s="126" t="s">
        <v>651</v>
      </c>
      <c r="F585" s="126" t="s">
        <v>652</v>
      </c>
      <c r="I585" s="119"/>
      <c r="J585" s="127">
        <f>BK585</f>
        <v>0</v>
      </c>
      <c r="L585" s="116"/>
      <c r="M585" s="121"/>
      <c r="P585" s="122">
        <f>SUM(P586:P595)</f>
        <v>0</v>
      </c>
      <c r="R585" s="122">
        <f>SUM(R586:R595)</f>
        <v>0.10344500000000001</v>
      </c>
      <c r="T585" s="123">
        <f>SUM(T586:T595)</f>
        <v>0</v>
      </c>
      <c r="AR585" s="117" t="s">
        <v>82</v>
      </c>
      <c r="AT585" s="124" t="s">
        <v>71</v>
      </c>
      <c r="AU585" s="124" t="s">
        <v>80</v>
      </c>
      <c r="AY585" s="117" t="s">
        <v>139</v>
      </c>
      <c r="BK585" s="125">
        <f>SUM(BK586:BK595)</f>
        <v>0</v>
      </c>
    </row>
    <row r="586" spans="2:65" s="1" customFormat="1" ht="24.2" customHeight="1">
      <c r="B586" s="33"/>
      <c r="C586" s="128" t="s">
        <v>653</v>
      </c>
      <c r="D586" s="128" t="s">
        <v>141</v>
      </c>
      <c r="E586" s="129" t="s">
        <v>654</v>
      </c>
      <c r="F586" s="130" t="s">
        <v>655</v>
      </c>
      <c r="G586" s="131" t="s">
        <v>197</v>
      </c>
      <c r="H586" s="132">
        <v>40.567</v>
      </c>
      <c r="I586" s="133"/>
      <c r="J586" s="134">
        <f>ROUND(I586*H586,2)</f>
        <v>0</v>
      </c>
      <c r="K586" s="130" t="s">
        <v>145</v>
      </c>
      <c r="L586" s="33"/>
      <c r="M586" s="135" t="s">
        <v>19</v>
      </c>
      <c r="N586" s="136" t="s">
        <v>43</v>
      </c>
      <c r="P586" s="137">
        <f>O586*H586</f>
        <v>0</v>
      </c>
      <c r="Q586" s="137">
        <v>0</v>
      </c>
      <c r="R586" s="137">
        <f>Q586*H586</f>
        <v>0</v>
      </c>
      <c r="S586" s="137">
        <v>0</v>
      </c>
      <c r="T586" s="138">
        <f>S586*H586</f>
        <v>0</v>
      </c>
      <c r="AR586" s="139" t="s">
        <v>247</v>
      </c>
      <c r="AT586" s="139" t="s">
        <v>141</v>
      </c>
      <c r="AU586" s="139" t="s">
        <v>82</v>
      </c>
      <c r="AY586" s="18" t="s">
        <v>139</v>
      </c>
      <c r="BE586" s="140">
        <f>IF(N586="základní",J586,0)</f>
        <v>0</v>
      </c>
      <c r="BF586" s="140">
        <f>IF(N586="snížená",J586,0)</f>
        <v>0</v>
      </c>
      <c r="BG586" s="140">
        <f>IF(N586="zákl. přenesená",J586,0)</f>
        <v>0</v>
      </c>
      <c r="BH586" s="140">
        <f>IF(N586="sníž. přenesená",J586,0)</f>
        <v>0</v>
      </c>
      <c r="BI586" s="140">
        <f>IF(N586="nulová",J586,0)</f>
        <v>0</v>
      </c>
      <c r="BJ586" s="18" t="s">
        <v>80</v>
      </c>
      <c r="BK586" s="140">
        <f>ROUND(I586*H586,2)</f>
        <v>0</v>
      </c>
      <c r="BL586" s="18" t="s">
        <v>247</v>
      </c>
      <c r="BM586" s="139" t="s">
        <v>656</v>
      </c>
    </row>
    <row r="587" spans="2:65" s="1" customFormat="1" ht="11.25">
      <c r="B587" s="33"/>
      <c r="D587" s="141" t="s">
        <v>148</v>
      </c>
      <c r="F587" s="142" t="s">
        <v>657</v>
      </c>
      <c r="I587" s="143"/>
      <c r="L587" s="33"/>
      <c r="M587" s="144"/>
      <c r="T587" s="54"/>
      <c r="AT587" s="18" t="s">
        <v>148</v>
      </c>
      <c r="AU587" s="18" t="s">
        <v>82</v>
      </c>
    </row>
    <row r="588" spans="2:65" s="13" customFormat="1" ht="11.25">
      <c r="B588" s="152"/>
      <c r="D588" s="146" t="s">
        <v>150</v>
      </c>
      <c r="E588" s="153" t="s">
        <v>19</v>
      </c>
      <c r="F588" s="154" t="s">
        <v>404</v>
      </c>
      <c r="H588" s="155">
        <v>40.567</v>
      </c>
      <c r="I588" s="156"/>
      <c r="L588" s="152"/>
      <c r="M588" s="157"/>
      <c r="T588" s="158"/>
      <c r="AT588" s="153" t="s">
        <v>150</v>
      </c>
      <c r="AU588" s="153" t="s">
        <v>82</v>
      </c>
      <c r="AV588" s="13" t="s">
        <v>82</v>
      </c>
      <c r="AW588" s="13" t="s">
        <v>33</v>
      </c>
      <c r="AX588" s="13" t="s">
        <v>72</v>
      </c>
      <c r="AY588" s="153" t="s">
        <v>139</v>
      </c>
    </row>
    <row r="589" spans="2:65" s="14" customFormat="1" ht="11.25">
      <c r="B589" s="159"/>
      <c r="D589" s="146" t="s">
        <v>150</v>
      </c>
      <c r="E589" s="160" t="s">
        <v>19</v>
      </c>
      <c r="F589" s="161" t="s">
        <v>154</v>
      </c>
      <c r="H589" s="162">
        <v>40.567</v>
      </c>
      <c r="I589" s="163"/>
      <c r="L589" s="159"/>
      <c r="M589" s="164"/>
      <c r="T589" s="165"/>
      <c r="AT589" s="160" t="s">
        <v>150</v>
      </c>
      <c r="AU589" s="160" t="s">
        <v>82</v>
      </c>
      <c r="AV589" s="14" t="s">
        <v>146</v>
      </c>
      <c r="AW589" s="14" t="s">
        <v>33</v>
      </c>
      <c r="AX589" s="14" t="s">
        <v>80</v>
      </c>
      <c r="AY589" s="160" t="s">
        <v>139</v>
      </c>
    </row>
    <row r="590" spans="2:65" s="1" customFormat="1" ht="16.5" customHeight="1">
      <c r="B590" s="33"/>
      <c r="C590" s="174" t="s">
        <v>658</v>
      </c>
      <c r="D590" s="174" t="s">
        <v>332</v>
      </c>
      <c r="E590" s="175" t="s">
        <v>659</v>
      </c>
      <c r="F590" s="176" t="s">
        <v>660</v>
      </c>
      <c r="G590" s="177" t="s">
        <v>197</v>
      </c>
      <c r="H590" s="178">
        <v>41.378</v>
      </c>
      <c r="I590" s="179"/>
      <c r="J590" s="180">
        <f>ROUND(I590*H590,2)</f>
        <v>0</v>
      </c>
      <c r="K590" s="176" t="s">
        <v>145</v>
      </c>
      <c r="L590" s="181"/>
      <c r="M590" s="182" t="s">
        <v>19</v>
      </c>
      <c r="N590" s="183" t="s">
        <v>43</v>
      </c>
      <c r="P590" s="137">
        <f>O590*H590</f>
        <v>0</v>
      </c>
      <c r="Q590" s="137">
        <v>2.5000000000000001E-3</v>
      </c>
      <c r="R590" s="137">
        <f>Q590*H590</f>
        <v>0.10344500000000001</v>
      </c>
      <c r="S590" s="137">
        <v>0</v>
      </c>
      <c r="T590" s="138">
        <f>S590*H590</f>
        <v>0</v>
      </c>
      <c r="AR590" s="139" t="s">
        <v>371</v>
      </c>
      <c r="AT590" s="139" t="s">
        <v>332</v>
      </c>
      <c r="AU590" s="139" t="s">
        <v>82</v>
      </c>
      <c r="AY590" s="18" t="s">
        <v>139</v>
      </c>
      <c r="BE590" s="140">
        <f>IF(N590="základní",J590,0)</f>
        <v>0</v>
      </c>
      <c r="BF590" s="140">
        <f>IF(N590="snížená",J590,0)</f>
        <v>0</v>
      </c>
      <c r="BG590" s="140">
        <f>IF(N590="zákl. přenesená",J590,0)</f>
        <v>0</v>
      </c>
      <c r="BH590" s="140">
        <f>IF(N590="sníž. přenesená",J590,0)</f>
        <v>0</v>
      </c>
      <c r="BI590" s="140">
        <f>IF(N590="nulová",J590,0)</f>
        <v>0</v>
      </c>
      <c r="BJ590" s="18" t="s">
        <v>80</v>
      </c>
      <c r="BK590" s="140">
        <f>ROUND(I590*H590,2)</f>
        <v>0</v>
      </c>
      <c r="BL590" s="18" t="s">
        <v>247</v>
      </c>
      <c r="BM590" s="139" t="s">
        <v>661</v>
      </c>
    </row>
    <row r="591" spans="2:65" s="13" customFormat="1" ht="11.25">
      <c r="B591" s="152"/>
      <c r="D591" s="146" t="s">
        <v>150</v>
      </c>
      <c r="F591" s="154" t="s">
        <v>662</v>
      </c>
      <c r="H591" s="155">
        <v>41.378</v>
      </c>
      <c r="I591" s="156"/>
      <c r="L591" s="152"/>
      <c r="M591" s="157"/>
      <c r="T591" s="158"/>
      <c r="AT591" s="153" t="s">
        <v>150</v>
      </c>
      <c r="AU591" s="153" t="s">
        <v>82</v>
      </c>
      <c r="AV591" s="13" t="s">
        <v>82</v>
      </c>
      <c r="AW591" s="13" t="s">
        <v>4</v>
      </c>
      <c r="AX591" s="13" t="s">
        <v>80</v>
      </c>
      <c r="AY591" s="153" t="s">
        <v>139</v>
      </c>
    </row>
    <row r="592" spans="2:65" s="1" customFormat="1" ht="24.2" customHeight="1">
      <c r="B592" s="33"/>
      <c r="C592" s="128" t="s">
        <v>663</v>
      </c>
      <c r="D592" s="128" t="s">
        <v>141</v>
      </c>
      <c r="E592" s="129" t="s">
        <v>664</v>
      </c>
      <c r="F592" s="130" t="s">
        <v>665</v>
      </c>
      <c r="G592" s="131" t="s">
        <v>185</v>
      </c>
      <c r="H592" s="132">
        <v>0.10299999999999999</v>
      </c>
      <c r="I592" s="133"/>
      <c r="J592" s="134">
        <f>ROUND(I592*H592,2)</f>
        <v>0</v>
      </c>
      <c r="K592" s="130" t="s">
        <v>145</v>
      </c>
      <c r="L592" s="33"/>
      <c r="M592" s="135" t="s">
        <v>19</v>
      </c>
      <c r="N592" s="136" t="s">
        <v>43</v>
      </c>
      <c r="P592" s="137">
        <f>O592*H592</f>
        <v>0</v>
      </c>
      <c r="Q592" s="137">
        <v>0</v>
      </c>
      <c r="R592" s="137">
        <f>Q592*H592</f>
        <v>0</v>
      </c>
      <c r="S592" s="137">
        <v>0</v>
      </c>
      <c r="T592" s="138">
        <f>S592*H592</f>
        <v>0</v>
      </c>
      <c r="AR592" s="139" t="s">
        <v>247</v>
      </c>
      <c r="AT592" s="139" t="s">
        <v>141</v>
      </c>
      <c r="AU592" s="139" t="s">
        <v>82</v>
      </c>
      <c r="AY592" s="18" t="s">
        <v>139</v>
      </c>
      <c r="BE592" s="140">
        <f>IF(N592="základní",J592,0)</f>
        <v>0</v>
      </c>
      <c r="BF592" s="140">
        <f>IF(N592="snížená",J592,0)</f>
        <v>0</v>
      </c>
      <c r="BG592" s="140">
        <f>IF(N592="zákl. přenesená",J592,0)</f>
        <v>0</v>
      </c>
      <c r="BH592" s="140">
        <f>IF(N592="sníž. přenesená",J592,0)</f>
        <v>0</v>
      </c>
      <c r="BI592" s="140">
        <f>IF(N592="nulová",J592,0)</f>
        <v>0</v>
      </c>
      <c r="BJ592" s="18" t="s">
        <v>80</v>
      </c>
      <c r="BK592" s="140">
        <f>ROUND(I592*H592,2)</f>
        <v>0</v>
      </c>
      <c r="BL592" s="18" t="s">
        <v>247</v>
      </c>
      <c r="BM592" s="139" t="s">
        <v>666</v>
      </c>
    </row>
    <row r="593" spans="2:65" s="1" customFormat="1" ht="11.25">
      <c r="B593" s="33"/>
      <c r="D593" s="141" t="s">
        <v>148</v>
      </c>
      <c r="F593" s="142" t="s">
        <v>667</v>
      </c>
      <c r="I593" s="143"/>
      <c r="L593" s="33"/>
      <c r="M593" s="144"/>
      <c r="T593" s="54"/>
      <c r="AT593" s="18" t="s">
        <v>148</v>
      </c>
      <c r="AU593" s="18" t="s">
        <v>82</v>
      </c>
    </row>
    <row r="594" spans="2:65" s="1" customFormat="1" ht="24.2" customHeight="1">
      <c r="B594" s="33"/>
      <c r="C594" s="128" t="s">
        <v>668</v>
      </c>
      <c r="D594" s="128" t="s">
        <v>141</v>
      </c>
      <c r="E594" s="129" t="s">
        <v>669</v>
      </c>
      <c r="F594" s="130" t="s">
        <v>670</v>
      </c>
      <c r="G594" s="131" t="s">
        <v>185</v>
      </c>
      <c r="H594" s="132">
        <v>0.10299999999999999</v>
      </c>
      <c r="I594" s="133"/>
      <c r="J594" s="134">
        <f>ROUND(I594*H594,2)</f>
        <v>0</v>
      </c>
      <c r="K594" s="130" t="s">
        <v>145</v>
      </c>
      <c r="L594" s="33"/>
      <c r="M594" s="135" t="s">
        <v>19</v>
      </c>
      <c r="N594" s="136" t="s">
        <v>43</v>
      </c>
      <c r="P594" s="137">
        <f>O594*H594</f>
        <v>0</v>
      </c>
      <c r="Q594" s="137">
        <v>0</v>
      </c>
      <c r="R594" s="137">
        <f>Q594*H594</f>
        <v>0</v>
      </c>
      <c r="S594" s="137">
        <v>0</v>
      </c>
      <c r="T594" s="138">
        <f>S594*H594</f>
        <v>0</v>
      </c>
      <c r="AR594" s="139" t="s">
        <v>247</v>
      </c>
      <c r="AT594" s="139" t="s">
        <v>141</v>
      </c>
      <c r="AU594" s="139" t="s">
        <v>82</v>
      </c>
      <c r="AY594" s="18" t="s">
        <v>139</v>
      </c>
      <c r="BE594" s="140">
        <f>IF(N594="základní",J594,0)</f>
        <v>0</v>
      </c>
      <c r="BF594" s="140">
        <f>IF(N594="snížená",J594,0)</f>
        <v>0</v>
      </c>
      <c r="BG594" s="140">
        <f>IF(N594="zákl. přenesená",J594,0)</f>
        <v>0</v>
      </c>
      <c r="BH594" s="140">
        <f>IF(N594="sníž. přenesená",J594,0)</f>
        <v>0</v>
      </c>
      <c r="BI594" s="140">
        <f>IF(N594="nulová",J594,0)</f>
        <v>0</v>
      </c>
      <c r="BJ594" s="18" t="s">
        <v>80</v>
      </c>
      <c r="BK594" s="140">
        <f>ROUND(I594*H594,2)</f>
        <v>0</v>
      </c>
      <c r="BL594" s="18" t="s">
        <v>247</v>
      </c>
      <c r="BM594" s="139" t="s">
        <v>671</v>
      </c>
    </row>
    <row r="595" spans="2:65" s="1" customFormat="1" ht="11.25">
      <c r="B595" s="33"/>
      <c r="D595" s="141" t="s">
        <v>148</v>
      </c>
      <c r="F595" s="142" t="s">
        <v>672</v>
      </c>
      <c r="I595" s="143"/>
      <c r="L595" s="33"/>
      <c r="M595" s="144"/>
      <c r="T595" s="54"/>
      <c r="AT595" s="18" t="s">
        <v>148</v>
      </c>
      <c r="AU595" s="18" t="s">
        <v>82</v>
      </c>
    </row>
    <row r="596" spans="2:65" s="11" customFormat="1" ht="22.9" customHeight="1">
      <c r="B596" s="116"/>
      <c r="D596" s="117" t="s">
        <v>71</v>
      </c>
      <c r="E596" s="126" t="s">
        <v>673</v>
      </c>
      <c r="F596" s="126" t="s">
        <v>674</v>
      </c>
      <c r="I596" s="119"/>
      <c r="J596" s="127">
        <f>BK596</f>
        <v>0</v>
      </c>
      <c r="L596" s="116"/>
      <c r="M596" s="121"/>
      <c r="P596" s="122">
        <f>SUM(P597:P613)</f>
        <v>0</v>
      </c>
      <c r="R596" s="122">
        <f>SUM(R597:R613)</f>
        <v>0</v>
      </c>
      <c r="T596" s="123">
        <f>SUM(T597:T613)</f>
        <v>0.3105</v>
      </c>
      <c r="AR596" s="117" t="s">
        <v>82</v>
      </c>
      <c r="AT596" s="124" t="s">
        <v>71</v>
      </c>
      <c r="AU596" s="124" t="s">
        <v>80</v>
      </c>
      <c r="AY596" s="117" t="s">
        <v>139</v>
      </c>
      <c r="BK596" s="125">
        <f>SUM(BK597:BK613)</f>
        <v>0</v>
      </c>
    </row>
    <row r="597" spans="2:65" s="1" customFormat="1" ht="16.5" customHeight="1">
      <c r="B597" s="33"/>
      <c r="C597" s="128" t="s">
        <v>675</v>
      </c>
      <c r="D597" s="128" t="s">
        <v>141</v>
      </c>
      <c r="E597" s="129" t="s">
        <v>676</v>
      </c>
      <c r="F597" s="130" t="s">
        <v>677</v>
      </c>
      <c r="G597" s="131" t="s">
        <v>678</v>
      </c>
      <c r="H597" s="132">
        <v>5</v>
      </c>
      <c r="I597" s="133"/>
      <c r="J597" s="134">
        <f>ROUND(I597*H597,2)</f>
        <v>0</v>
      </c>
      <c r="K597" s="130" t="s">
        <v>145</v>
      </c>
      <c r="L597" s="33"/>
      <c r="M597" s="135" t="s">
        <v>19</v>
      </c>
      <c r="N597" s="136" t="s">
        <v>43</v>
      </c>
      <c r="P597" s="137">
        <f>O597*H597</f>
        <v>0</v>
      </c>
      <c r="Q597" s="137">
        <v>0</v>
      </c>
      <c r="R597" s="137">
        <f>Q597*H597</f>
        <v>0</v>
      </c>
      <c r="S597" s="137">
        <v>3.4200000000000001E-2</v>
      </c>
      <c r="T597" s="138">
        <f>S597*H597</f>
        <v>0.17100000000000001</v>
      </c>
      <c r="AR597" s="139" t="s">
        <v>247</v>
      </c>
      <c r="AT597" s="139" t="s">
        <v>141</v>
      </c>
      <c r="AU597" s="139" t="s">
        <v>82</v>
      </c>
      <c r="AY597" s="18" t="s">
        <v>139</v>
      </c>
      <c r="BE597" s="140">
        <f>IF(N597="základní",J597,0)</f>
        <v>0</v>
      </c>
      <c r="BF597" s="140">
        <f>IF(N597="snížená",J597,0)</f>
        <v>0</v>
      </c>
      <c r="BG597" s="140">
        <f>IF(N597="zákl. přenesená",J597,0)</f>
        <v>0</v>
      </c>
      <c r="BH597" s="140">
        <f>IF(N597="sníž. přenesená",J597,0)</f>
        <v>0</v>
      </c>
      <c r="BI597" s="140">
        <f>IF(N597="nulová",J597,0)</f>
        <v>0</v>
      </c>
      <c r="BJ597" s="18" t="s">
        <v>80</v>
      </c>
      <c r="BK597" s="140">
        <f>ROUND(I597*H597,2)</f>
        <v>0</v>
      </c>
      <c r="BL597" s="18" t="s">
        <v>247</v>
      </c>
      <c r="BM597" s="139" t="s">
        <v>679</v>
      </c>
    </row>
    <row r="598" spans="2:65" s="1" customFormat="1" ht="11.25">
      <c r="B598" s="33"/>
      <c r="D598" s="141" t="s">
        <v>148</v>
      </c>
      <c r="F598" s="142" t="s">
        <v>680</v>
      </c>
      <c r="I598" s="143"/>
      <c r="L598" s="33"/>
      <c r="M598" s="144"/>
      <c r="T598" s="54"/>
      <c r="AT598" s="18" t="s">
        <v>148</v>
      </c>
      <c r="AU598" s="18" t="s">
        <v>82</v>
      </c>
    </row>
    <row r="599" spans="2:65" s="12" customFormat="1" ht="11.25">
      <c r="B599" s="145"/>
      <c r="D599" s="146" t="s">
        <v>150</v>
      </c>
      <c r="E599" s="147" t="s">
        <v>19</v>
      </c>
      <c r="F599" s="148" t="s">
        <v>448</v>
      </c>
      <c r="H599" s="147" t="s">
        <v>19</v>
      </c>
      <c r="I599" s="149"/>
      <c r="L599" s="145"/>
      <c r="M599" s="150"/>
      <c r="T599" s="151"/>
      <c r="AT599" s="147" t="s">
        <v>150</v>
      </c>
      <c r="AU599" s="147" t="s">
        <v>82</v>
      </c>
      <c r="AV599" s="12" t="s">
        <v>80</v>
      </c>
      <c r="AW599" s="12" t="s">
        <v>33</v>
      </c>
      <c r="AX599" s="12" t="s">
        <v>72</v>
      </c>
      <c r="AY599" s="147" t="s">
        <v>139</v>
      </c>
    </row>
    <row r="600" spans="2:65" s="13" customFormat="1" ht="11.25">
      <c r="B600" s="152"/>
      <c r="D600" s="146" t="s">
        <v>150</v>
      </c>
      <c r="E600" s="153" t="s">
        <v>19</v>
      </c>
      <c r="F600" s="154" t="s">
        <v>681</v>
      </c>
      <c r="H600" s="155">
        <v>5</v>
      </c>
      <c r="I600" s="156"/>
      <c r="L600" s="152"/>
      <c r="M600" s="157"/>
      <c r="T600" s="158"/>
      <c r="AT600" s="153" t="s">
        <v>150</v>
      </c>
      <c r="AU600" s="153" t="s">
        <v>82</v>
      </c>
      <c r="AV600" s="13" t="s">
        <v>82</v>
      </c>
      <c r="AW600" s="13" t="s">
        <v>33</v>
      </c>
      <c r="AX600" s="13" t="s">
        <v>72</v>
      </c>
      <c r="AY600" s="153" t="s">
        <v>139</v>
      </c>
    </row>
    <row r="601" spans="2:65" s="14" customFormat="1" ht="11.25">
      <c r="B601" s="159"/>
      <c r="D601" s="146" t="s">
        <v>150</v>
      </c>
      <c r="E601" s="160" t="s">
        <v>19</v>
      </c>
      <c r="F601" s="161" t="s">
        <v>154</v>
      </c>
      <c r="H601" s="162">
        <v>5</v>
      </c>
      <c r="I601" s="163"/>
      <c r="L601" s="159"/>
      <c r="M601" s="164"/>
      <c r="T601" s="165"/>
      <c r="AT601" s="160" t="s">
        <v>150</v>
      </c>
      <c r="AU601" s="160" t="s">
        <v>82</v>
      </c>
      <c r="AV601" s="14" t="s">
        <v>146</v>
      </c>
      <c r="AW601" s="14" t="s">
        <v>33</v>
      </c>
      <c r="AX601" s="14" t="s">
        <v>80</v>
      </c>
      <c r="AY601" s="160" t="s">
        <v>139</v>
      </c>
    </row>
    <row r="602" spans="2:65" s="1" customFormat="1" ht="16.5" customHeight="1">
      <c r="B602" s="33"/>
      <c r="C602" s="128" t="s">
        <v>682</v>
      </c>
      <c r="D602" s="128" t="s">
        <v>141</v>
      </c>
      <c r="E602" s="129" t="s">
        <v>683</v>
      </c>
      <c r="F602" s="130" t="s">
        <v>684</v>
      </c>
      <c r="G602" s="131" t="s">
        <v>678</v>
      </c>
      <c r="H602" s="132">
        <v>2</v>
      </c>
      <c r="I602" s="133"/>
      <c r="J602" s="134">
        <f>ROUND(I602*H602,2)</f>
        <v>0</v>
      </c>
      <c r="K602" s="130" t="s">
        <v>145</v>
      </c>
      <c r="L602" s="33"/>
      <c r="M602" s="135" t="s">
        <v>19</v>
      </c>
      <c r="N602" s="136" t="s">
        <v>43</v>
      </c>
      <c r="P602" s="137">
        <f>O602*H602</f>
        <v>0</v>
      </c>
      <c r="Q602" s="137">
        <v>0</v>
      </c>
      <c r="R602" s="137">
        <f>Q602*H602</f>
        <v>0</v>
      </c>
      <c r="S602" s="137">
        <v>1.72E-2</v>
      </c>
      <c r="T602" s="138">
        <f>S602*H602</f>
        <v>3.44E-2</v>
      </c>
      <c r="AR602" s="139" t="s">
        <v>247</v>
      </c>
      <c r="AT602" s="139" t="s">
        <v>141</v>
      </c>
      <c r="AU602" s="139" t="s">
        <v>82</v>
      </c>
      <c r="AY602" s="18" t="s">
        <v>139</v>
      </c>
      <c r="BE602" s="140">
        <f>IF(N602="základní",J602,0)</f>
        <v>0</v>
      </c>
      <c r="BF602" s="140">
        <f>IF(N602="snížená",J602,0)</f>
        <v>0</v>
      </c>
      <c r="BG602" s="140">
        <f>IF(N602="zákl. přenesená",J602,0)</f>
        <v>0</v>
      </c>
      <c r="BH602" s="140">
        <f>IF(N602="sníž. přenesená",J602,0)</f>
        <v>0</v>
      </c>
      <c r="BI602" s="140">
        <f>IF(N602="nulová",J602,0)</f>
        <v>0</v>
      </c>
      <c r="BJ602" s="18" t="s">
        <v>80</v>
      </c>
      <c r="BK602" s="140">
        <f>ROUND(I602*H602,2)</f>
        <v>0</v>
      </c>
      <c r="BL602" s="18" t="s">
        <v>247</v>
      </c>
      <c r="BM602" s="139" t="s">
        <v>685</v>
      </c>
    </row>
    <row r="603" spans="2:65" s="1" customFormat="1" ht="11.25">
      <c r="B603" s="33"/>
      <c r="D603" s="141" t="s">
        <v>148</v>
      </c>
      <c r="F603" s="142" t="s">
        <v>686</v>
      </c>
      <c r="I603" s="143"/>
      <c r="L603" s="33"/>
      <c r="M603" s="144"/>
      <c r="T603" s="54"/>
      <c r="AT603" s="18" t="s">
        <v>148</v>
      </c>
      <c r="AU603" s="18" t="s">
        <v>82</v>
      </c>
    </row>
    <row r="604" spans="2:65" s="12" customFormat="1" ht="11.25">
      <c r="B604" s="145"/>
      <c r="D604" s="146" t="s">
        <v>150</v>
      </c>
      <c r="E604" s="147" t="s">
        <v>19</v>
      </c>
      <c r="F604" s="148" t="s">
        <v>448</v>
      </c>
      <c r="H604" s="147" t="s">
        <v>19</v>
      </c>
      <c r="I604" s="149"/>
      <c r="L604" s="145"/>
      <c r="M604" s="150"/>
      <c r="T604" s="151"/>
      <c r="AT604" s="147" t="s">
        <v>150</v>
      </c>
      <c r="AU604" s="147" t="s">
        <v>82</v>
      </c>
      <c r="AV604" s="12" t="s">
        <v>80</v>
      </c>
      <c r="AW604" s="12" t="s">
        <v>33</v>
      </c>
      <c r="AX604" s="12" t="s">
        <v>72</v>
      </c>
      <c r="AY604" s="147" t="s">
        <v>139</v>
      </c>
    </row>
    <row r="605" spans="2:65" s="13" customFormat="1" ht="11.25">
      <c r="B605" s="152"/>
      <c r="D605" s="146" t="s">
        <v>150</v>
      </c>
      <c r="E605" s="153" t="s">
        <v>19</v>
      </c>
      <c r="F605" s="154" t="s">
        <v>687</v>
      </c>
      <c r="H605" s="155">
        <v>2</v>
      </c>
      <c r="I605" s="156"/>
      <c r="L605" s="152"/>
      <c r="M605" s="157"/>
      <c r="T605" s="158"/>
      <c r="AT605" s="153" t="s">
        <v>150</v>
      </c>
      <c r="AU605" s="153" t="s">
        <v>82</v>
      </c>
      <c r="AV605" s="13" t="s">
        <v>82</v>
      </c>
      <c r="AW605" s="13" t="s">
        <v>33</v>
      </c>
      <c r="AX605" s="13" t="s">
        <v>72</v>
      </c>
      <c r="AY605" s="153" t="s">
        <v>139</v>
      </c>
    </row>
    <row r="606" spans="2:65" s="14" customFormat="1" ht="11.25">
      <c r="B606" s="159"/>
      <c r="D606" s="146" t="s">
        <v>150</v>
      </c>
      <c r="E606" s="160" t="s">
        <v>19</v>
      </c>
      <c r="F606" s="161" t="s">
        <v>154</v>
      </c>
      <c r="H606" s="162">
        <v>2</v>
      </c>
      <c r="I606" s="163"/>
      <c r="L606" s="159"/>
      <c r="M606" s="164"/>
      <c r="T606" s="165"/>
      <c r="AT606" s="160" t="s">
        <v>150</v>
      </c>
      <c r="AU606" s="160" t="s">
        <v>82</v>
      </c>
      <c r="AV606" s="14" t="s">
        <v>146</v>
      </c>
      <c r="AW606" s="14" t="s">
        <v>33</v>
      </c>
      <c r="AX606" s="14" t="s">
        <v>80</v>
      </c>
      <c r="AY606" s="160" t="s">
        <v>139</v>
      </c>
    </row>
    <row r="607" spans="2:65" s="1" customFormat="1" ht="16.5" customHeight="1">
      <c r="B607" s="33"/>
      <c r="C607" s="128" t="s">
        <v>688</v>
      </c>
      <c r="D607" s="128" t="s">
        <v>141</v>
      </c>
      <c r="E607" s="129" t="s">
        <v>689</v>
      </c>
      <c r="F607" s="130" t="s">
        <v>690</v>
      </c>
      <c r="G607" s="131" t="s">
        <v>678</v>
      </c>
      <c r="H607" s="132">
        <v>5</v>
      </c>
      <c r="I607" s="133"/>
      <c r="J607" s="134">
        <f>ROUND(I607*H607,2)</f>
        <v>0</v>
      </c>
      <c r="K607" s="130" t="s">
        <v>145</v>
      </c>
      <c r="L607" s="33"/>
      <c r="M607" s="135" t="s">
        <v>19</v>
      </c>
      <c r="N607" s="136" t="s">
        <v>43</v>
      </c>
      <c r="P607" s="137">
        <f>O607*H607</f>
        <v>0</v>
      </c>
      <c r="Q607" s="137">
        <v>0</v>
      </c>
      <c r="R607" s="137">
        <f>Q607*H607</f>
        <v>0</v>
      </c>
      <c r="S607" s="137">
        <v>1.9460000000000002E-2</v>
      </c>
      <c r="T607" s="138">
        <f>S607*H607</f>
        <v>9.7300000000000011E-2</v>
      </c>
      <c r="AR607" s="139" t="s">
        <v>247</v>
      </c>
      <c r="AT607" s="139" t="s">
        <v>141</v>
      </c>
      <c r="AU607" s="139" t="s">
        <v>82</v>
      </c>
      <c r="AY607" s="18" t="s">
        <v>139</v>
      </c>
      <c r="BE607" s="140">
        <f>IF(N607="základní",J607,0)</f>
        <v>0</v>
      </c>
      <c r="BF607" s="140">
        <f>IF(N607="snížená",J607,0)</f>
        <v>0</v>
      </c>
      <c r="BG607" s="140">
        <f>IF(N607="zákl. přenesená",J607,0)</f>
        <v>0</v>
      </c>
      <c r="BH607" s="140">
        <f>IF(N607="sníž. přenesená",J607,0)</f>
        <v>0</v>
      </c>
      <c r="BI607" s="140">
        <f>IF(N607="nulová",J607,0)</f>
        <v>0</v>
      </c>
      <c r="BJ607" s="18" t="s">
        <v>80</v>
      </c>
      <c r="BK607" s="140">
        <f>ROUND(I607*H607,2)</f>
        <v>0</v>
      </c>
      <c r="BL607" s="18" t="s">
        <v>247</v>
      </c>
      <c r="BM607" s="139" t="s">
        <v>691</v>
      </c>
    </row>
    <row r="608" spans="2:65" s="1" customFormat="1" ht="11.25">
      <c r="B608" s="33"/>
      <c r="D608" s="141" t="s">
        <v>148</v>
      </c>
      <c r="F608" s="142" t="s">
        <v>692</v>
      </c>
      <c r="I608" s="143"/>
      <c r="L608" s="33"/>
      <c r="M608" s="144"/>
      <c r="T608" s="54"/>
      <c r="AT608" s="18" t="s">
        <v>148</v>
      </c>
      <c r="AU608" s="18" t="s">
        <v>82</v>
      </c>
    </row>
    <row r="609" spans="2:65" s="12" customFormat="1" ht="11.25">
      <c r="B609" s="145"/>
      <c r="D609" s="146" t="s">
        <v>150</v>
      </c>
      <c r="E609" s="147" t="s">
        <v>19</v>
      </c>
      <c r="F609" s="148" t="s">
        <v>448</v>
      </c>
      <c r="H609" s="147" t="s">
        <v>19</v>
      </c>
      <c r="I609" s="149"/>
      <c r="L609" s="145"/>
      <c r="M609" s="150"/>
      <c r="T609" s="151"/>
      <c r="AT609" s="147" t="s">
        <v>150</v>
      </c>
      <c r="AU609" s="147" t="s">
        <v>82</v>
      </c>
      <c r="AV609" s="12" t="s">
        <v>80</v>
      </c>
      <c r="AW609" s="12" t="s">
        <v>33</v>
      </c>
      <c r="AX609" s="12" t="s">
        <v>72</v>
      </c>
      <c r="AY609" s="147" t="s">
        <v>139</v>
      </c>
    </row>
    <row r="610" spans="2:65" s="13" customFormat="1" ht="11.25">
      <c r="B610" s="152"/>
      <c r="D610" s="146" t="s">
        <v>150</v>
      </c>
      <c r="E610" s="153" t="s">
        <v>19</v>
      </c>
      <c r="F610" s="154" t="s">
        <v>681</v>
      </c>
      <c r="H610" s="155">
        <v>5</v>
      </c>
      <c r="I610" s="156"/>
      <c r="L610" s="152"/>
      <c r="M610" s="157"/>
      <c r="T610" s="158"/>
      <c r="AT610" s="153" t="s">
        <v>150</v>
      </c>
      <c r="AU610" s="153" t="s">
        <v>82</v>
      </c>
      <c r="AV610" s="13" t="s">
        <v>82</v>
      </c>
      <c r="AW610" s="13" t="s">
        <v>33</v>
      </c>
      <c r="AX610" s="13" t="s">
        <v>72</v>
      </c>
      <c r="AY610" s="153" t="s">
        <v>139</v>
      </c>
    </row>
    <row r="611" spans="2:65" s="14" customFormat="1" ht="11.25">
      <c r="B611" s="159"/>
      <c r="D611" s="146" t="s">
        <v>150</v>
      </c>
      <c r="E611" s="160" t="s">
        <v>19</v>
      </c>
      <c r="F611" s="161" t="s">
        <v>154</v>
      </c>
      <c r="H611" s="162">
        <v>5</v>
      </c>
      <c r="I611" s="163"/>
      <c r="L611" s="159"/>
      <c r="M611" s="164"/>
      <c r="T611" s="165"/>
      <c r="AT611" s="160" t="s">
        <v>150</v>
      </c>
      <c r="AU611" s="160" t="s">
        <v>82</v>
      </c>
      <c r="AV611" s="14" t="s">
        <v>146</v>
      </c>
      <c r="AW611" s="14" t="s">
        <v>33</v>
      </c>
      <c r="AX611" s="14" t="s">
        <v>80</v>
      </c>
      <c r="AY611" s="160" t="s">
        <v>139</v>
      </c>
    </row>
    <row r="612" spans="2:65" s="1" customFormat="1" ht="16.5" customHeight="1">
      <c r="B612" s="33"/>
      <c r="C612" s="128" t="s">
        <v>693</v>
      </c>
      <c r="D612" s="128" t="s">
        <v>141</v>
      </c>
      <c r="E612" s="129" t="s">
        <v>694</v>
      </c>
      <c r="F612" s="130" t="s">
        <v>695</v>
      </c>
      <c r="G612" s="131" t="s">
        <v>678</v>
      </c>
      <c r="H612" s="132">
        <v>5</v>
      </c>
      <c r="I612" s="133"/>
      <c r="J612" s="134">
        <f>ROUND(I612*H612,2)</f>
        <v>0</v>
      </c>
      <c r="K612" s="130" t="s">
        <v>145</v>
      </c>
      <c r="L612" s="33"/>
      <c r="M612" s="135" t="s">
        <v>19</v>
      </c>
      <c r="N612" s="136" t="s">
        <v>43</v>
      </c>
      <c r="P612" s="137">
        <f>O612*H612</f>
        <v>0</v>
      </c>
      <c r="Q612" s="137">
        <v>0</v>
      </c>
      <c r="R612" s="137">
        <f>Q612*H612</f>
        <v>0</v>
      </c>
      <c r="S612" s="137">
        <v>1.56E-3</v>
      </c>
      <c r="T612" s="138">
        <f>S612*H612</f>
        <v>7.7999999999999996E-3</v>
      </c>
      <c r="AR612" s="139" t="s">
        <v>247</v>
      </c>
      <c r="AT612" s="139" t="s">
        <v>141</v>
      </c>
      <c r="AU612" s="139" t="s">
        <v>82</v>
      </c>
      <c r="AY612" s="18" t="s">
        <v>139</v>
      </c>
      <c r="BE612" s="140">
        <f>IF(N612="základní",J612,0)</f>
        <v>0</v>
      </c>
      <c r="BF612" s="140">
        <f>IF(N612="snížená",J612,0)</f>
        <v>0</v>
      </c>
      <c r="BG612" s="140">
        <f>IF(N612="zákl. přenesená",J612,0)</f>
        <v>0</v>
      </c>
      <c r="BH612" s="140">
        <f>IF(N612="sníž. přenesená",J612,0)</f>
        <v>0</v>
      </c>
      <c r="BI612" s="140">
        <f>IF(N612="nulová",J612,0)</f>
        <v>0</v>
      </c>
      <c r="BJ612" s="18" t="s">
        <v>80</v>
      </c>
      <c r="BK612" s="140">
        <f>ROUND(I612*H612,2)</f>
        <v>0</v>
      </c>
      <c r="BL612" s="18" t="s">
        <v>247</v>
      </c>
      <c r="BM612" s="139" t="s">
        <v>696</v>
      </c>
    </row>
    <row r="613" spans="2:65" s="1" customFormat="1" ht="11.25">
      <c r="B613" s="33"/>
      <c r="D613" s="141" t="s">
        <v>148</v>
      </c>
      <c r="F613" s="142" t="s">
        <v>697</v>
      </c>
      <c r="I613" s="143"/>
      <c r="L613" s="33"/>
      <c r="M613" s="144"/>
      <c r="T613" s="54"/>
      <c r="AT613" s="18" t="s">
        <v>148</v>
      </c>
      <c r="AU613" s="18" t="s">
        <v>82</v>
      </c>
    </row>
    <row r="614" spans="2:65" s="11" customFormat="1" ht="22.9" customHeight="1">
      <c r="B614" s="116"/>
      <c r="D614" s="117" t="s">
        <v>71</v>
      </c>
      <c r="E614" s="126" t="s">
        <v>698</v>
      </c>
      <c r="F614" s="126" t="s">
        <v>699</v>
      </c>
      <c r="I614" s="119"/>
      <c r="J614" s="127">
        <f>BK614</f>
        <v>0</v>
      </c>
      <c r="L614" s="116"/>
      <c r="M614" s="121"/>
      <c r="P614" s="122">
        <f>SUM(P615:P681)</f>
        <v>0</v>
      </c>
      <c r="R614" s="122">
        <f>SUM(R615:R681)</f>
        <v>0.43691467020999997</v>
      </c>
      <c r="T614" s="123">
        <f>SUM(T615:T681)</f>
        <v>0</v>
      </c>
      <c r="AR614" s="117" t="s">
        <v>82</v>
      </c>
      <c r="AT614" s="124" t="s">
        <v>71</v>
      </c>
      <c r="AU614" s="124" t="s">
        <v>80</v>
      </c>
      <c r="AY614" s="117" t="s">
        <v>139</v>
      </c>
      <c r="BK614" s="125">
        <f>SUM(BK615:BK681)</f>
        <v>0</v>
      </c>
    </row>
    <row r="615" spans="2:65" s="1" customFormat="1" ht="21.75" customHeight="1">
      <c r="B615" s="33"/>
      <c r="C615" s="128" t="s">
        <v>700</v>
      </c>
      <c r="D615" s="128" t="s">
        <v>141</v>
      </c>
      <c r="E615" s="129" t="s">
        <v>701</v>
      </c>
      <c r="F615" s="130" t="s">
        <v>702</v>
      </c>
      <c r="G615" s="131" t="s">
        <v>197</v>
      </c>
      <c r="H615" s="132">
        <v>7.423</v>
      </c>
      <c r="I615" s="133"/>
      <c r="J615" s="134">
        <f>ROUND(I615*H615,2)</f>
        <v>0</v>
      </c>
      <c r="K615" s="130" t="s">
        <v>145</v>
      </c>
      <c r="L615" s="33"/>
      <c r="M615" s="135" t="s">
        <v>19</v>
      </c>
      <c r="N615" s="136" t="s">
        <v>43</v>
      </c>
      <c r="P615" s="137">
        <f>O615*H615</f>
        <v>0</v>
      </c>
      <c r="Q615" s="137">
        <v>1.7096099999999999E-2</v>
      </c>
      <c r="R615" s="137">
        <f>Q615*H615</f>
        <v>0.1269043503</v>
      </c>
      <c r="S615" s="137">
        <v>0</v>
      </c>
      <c r="T615" s="138">
        <f>S615*H615</f>
        <v>0</v>
      </c>
      <c r="AR615" s="139" t="s">
        <v>247</v>
      </c>
      <c r="AT615" s="139" t="s">
        <v>141</v>
      </c>
      <c r="AU615" s="139" t="s">
        <v>82</v>
      </c>
      <c r="AY615" s="18" t="s">
        <v>139</v>
      </c>
      <c r="BE615" s="140">
        <f>IF(N615="základní",J615,0)</f>
        <v>0</v>
      </c>
      <c r="BF615" s="140">
        <f>IF(N615="snížená",J615,0)</f>
        <v>0</v>
      </c>
      <c r="BG615" s="140">
        <f>IF(N615="zákl. přenesená",J615,0)</f>
        <v>0</v>
      </c>
      <c r="BH615" s="140">
        <f>IF(N615="sníž. přenesená",J615,0)</f>
        <v>0</v>
      </c>
      <c r="BI615" s="140">
        <f>IF(N615="nulová",J615,0)</f>
        <v>0</v>
      </c>
      <c r="BJ615" s="18" t="s">
        <v>80</v>
      </c>
      <c r="BK615" s="140">
        <f>ROUND(I615*H615,2)</f>
        <v>0</v>
      </c>
      <c r="BL615" s="18" t="s">
        <v>247</v>
      </c>
      <c r="BM615" s="139" t="s">
        <v>703</v>
      </c>
    </row>
    <row r="616" spans="2:65" s="1" customFormat="1" ht="11.25">
      <c r="B616" s="33"/>
      <c r="D616" s="141" t="s">
        <v>148</v>
      </c>
      <c r="F616" s="142" t="s">
        <v>704</v>
      </c>
      <c r="I616" s="143"/>
      <c r="L616" s="33"/>
      <c r="M616" s="144"/>
      <c r="T616" s="54"/>
      <c r="AT616" s="18" t="s">
        <v>148</v>
      </c>
      <c r="AU616" s="18" t="s">
        <v>82</v>
      </c>
    </row>
    <row r="617" spans="2:65" s="12" customFormat="1" ht="11.25">
      <c r="B617" s="145"/>
      <c r="D617" s="146" t="s">
        <v>150</v>
      </c>
      <c r="E617" s="147" t="s">
        <v>19</v>
      </c>
      <c r="F617" s="148" t="s">
        <v>336</v>
      </c>
      <c r="H617" s="147" t="s">
        <v>19</v>
      </c>
      <c r="I617" s="149"/>
      <c r="L617" s="145"/>
      <c r="M617" s="150"/>
      <c r="T617" s="151"/>
      <c r="AT617" s="147" t="s">
        <v>150</v>
      </c>
      <c r="AU617" s="147" t="s">
        <v>82</v>
      </c>
      <c r="AV617" s="12" t="s">
        <v>80</v>
      </c>
      <c r="AW617" s="12" t="s">
        <v>33</v>
      </c>
      <c r="AX617" s="12" t="s">
        <v>72</v>
      </c>
      <c r="AY617" s="147" t="s">
        <v>139</v>
      </c>
    </row>
    <row r="618" spans="2:65" s="13" customFormat="1" ht="11.25">
      <c r="B618" s="152"/>
      <c r="D618" s="146" t="s">
        <v>150</v>
      </c>
      <c r="E618" s="153" t="s">
        <v>19</v>
      </c>
      <c r="F618" s="154" t="s">
        <v>705</v>
      </c>
      <c r="H618" s="155">
        <v>11.56</v>
      </c>
      <c r="I618" s="156"/>
      <c r="L618" s="152"/>
      <c r="M618" s="157"/>
      <c r="T618" s="158"/>
      <c r="AT618" s="153" t="s">
        <v>150</v>
      </c>
      <c r="AU618" s="153" t="s">
        <v>82</v>
      </c>
      <c r="AV618" s="13" t="s">
        <v>82</v>
      </c>
      <c r="AW618" s="13" t="s">
        <v>33</v>
      </c>
      <c r="AX618" s="13" t="s">
        <v>72</v>
      </c>
      <c r="AY618" s="153" t="s">
        <v>139</v>
      </c>
    </row>
    <row r="619" spans="2:65" s="13" customFormat="1" ht="11.25">
      <c r="B619" s="152"/>
      <c r="D619" s="146" t="s">
        <v>150</v>
      </c>
      <c r="E619" s="153" t="s">
        <v>19</v>
      </c>
      <c r="F619" s="154" t="s">
        <v>706</v>
      </c>
      <c r="H619" s="155">
        <v>-4.1369999999999996</v>
      </c>
      <c r="I619" s="156"/>
      <c r="L619" s="152"/>
      <c r="M619" s="157"/>
      <c r="T619" s="158"/>
      <c r="AT619" s="153" t="s">
        <v>150</v>
      </c>
      <c r="AU619" s="153" t="s">
        <v>82</v>
      </c>
      <c r="AV619" s="13" t="s">
        <v>82</v>
      </c>
      <c r="AW619" s="13" t="s">
        <v>33</v>
      </c>
      <c r="AX619" s="13" t="s">
        <v>72</v>
      </c>
      <c r="AY619" s="153" t="s">
        <v>139</v>
      </c>
    </row>
    <row r="620" spans="2:65" s="14" customFormat="1" ht="11.25">
      <c r="B620" s="159"/>
      <c r="D620" s="146" t="s">
        <v>150</v>
      </c>
      <c r="E620" s="160" t="s">
        <v>19</v>
      </c>
      <c r="F620" s="161" t="s">
        <v>154</v>
      </c>
      <c r="H620" s="162">
        <v>7.4230000000000009</v>
      </c>
      <c r="I620" s="163"/>
      <c r="L620" s="159"/>
      <c r="M620" s="164"/>
      <c r="T620" s="165"/>
      <c r="AT620" s="160" t="s">
        <v>150</v>
      </c>
      <c r="AU620" s="160" t="s">
        <v>82</v>
      </c>
      <c r="AV620" s="14" t="s">
        <v>146</v>
      </c>
      <c r="AW620" s="14" t="s">
        <v>33</v>
      </c>
      <c r="AX620" s="14" t="s">
        <v>80</v>
      </c>
      <c r="AY620" s="160" t="s">
        <v>139</v>
      </c>
    </row>
    <row r="621" spans="2:65" s="1" customFormat="1" ht="33" customHeight="1">
      <c r="B621" s="33"/>
      <c r="C621" s="128" t="s">
        <v>707</v>
      </c>
      <c r="D621" s="128" t="s">
        <v>141</v>
      </c>
      <c r="E621" s="129" t="s">
        <v>708</v>
      </c>
      <c r="F621" s="130" t="s">
        <v>709</v>
      </c>
      <c r="G621" s="131" t="s">
        <v>230</v>
      </c>
      <c r="H621" s="132">
        <v>3</v>
      </c>
      <c r="I621" s="133"/>
      <c r="J621" s="134">
        <f>ROUND(I621*H621,2)</f>
        <v>0</v>
      </c>
      <c r="K621" s="130" t="s">
        <v>145</v>
      </c>
      <c r="L621" s="33"/>
      <c r="M621" s="135" t="s">
        <v>19</v>
      </c>
      <c r="N621" s="136" t="s">
        <v>43</v>
      </c>
      <c r="P621" s="137">
        <f>O621*H621</f>
        <v>0</v>
      </c>
      <c r="Q621" s="137">
        <v>2.5737530000000002E-2</v>
      </c>
      <c r="R621" s="137">
        <f>Q621*H621</f>
        <v>7.7212589999999998E-2</v>
      </c>
      <c r="S621" s="137">
        <v>0</v>
      </c>
      <c r="T621" s="138">
        <f>S621*H621</f>
        <v>0</v>
      </c>
      <c r="AR621" s="139" t="s">
        <v>247</v>
      </c>
      <c r="AT621" s="139" t="s">
        <v>141</v>
      </c>
      <c r="AU621" s="139" t="s">
        <v>82</v>
      </c>
      <c r="AY621" s="18" t="s">
        <v>139</v>
      </c>
      <c r="BE621" s="140">
        <f>IF(N621="základní",J621,0)</f>
        <v>0</v>
      </c>
      <c r="BF621" s="140">
        <f>IF(N621="snížená",J621,0)</f>
        <v>0</v>
      </c>
      <c r="BG621" s="140">
        <f>IF(N621="zákl. přenesená",J621,0)</f>
        <v>0</v>
      </c>
      <c r="BH621" s="140">
        <f>IF(N621="sníž. přenesená",J621,0)</f>
        <v>0</v>
      </c>
      <c r="BI621" s="140">
        <f>IF(N621="nulová",J621,0)</f>
        <v>0</v>
      </c>
      <c r="BJ621" s="18" t="s">
        <v>80</v>
      </c>
      <c r="BK621" s="140">
        <f>ROUND(I621*H621,2)</f>
        <v>0</v>
      </c>
      <c r="BL621" s="18" t="s">
        <v>247</v>
      </c>
      <c r="BM621" s="139" t="s">
        <v>710</v>
      </c>
    </row>
    <row r="622" spans="2:65" s="1" customFormat="1" ht="11.25">
      <c r="B622" s="33"/>
      <c r="D622" s="141" t="s">
        <v>148</v>
      </c>
      <c r="F622" s="142" t="s">
        <v>711</v>
      </c>
      <c r="I622" s="143"/>
      <c r="L622" s="33"/>
      <c r="M622" s="144"/>
      <c r="T622" s="54"/>
      <c r="AT622" s="18" t="s">
        <v>148</v>
      </c>
      <c r="AU622" s="18" t="s">
        <v>82</v>
      </c>
    </row>
    <row r="623" spans="2:65" s="1" customFormat="1" ht="24.2" customHeight="1">
      <c r="B623" s="33"/>
      <c r="C623" s="128" t="s">
        <v>712</v>
      </c>
      <c r="D623" s="128" t="s">
        <v>141</v>
      </c>
      <c r="E623" s="129" t="s">
        <v>713</v>
      </c>
      <c r="F623" s="130" t="s">
        <v>714</v>
      </c>
      <c r="G623" s="131" t="s">
        <v>197</v>
      </c>
      <c r="H623" s="132">
        <v>0.27100000000000002</v>
      </c>
      <c r="I623" s="133"/>
      <c r="J623" s="134">
        <f>ROUND(I623*H623,2)</f>
        <v>0</v>
      </c>
      <c r="K623" s="130" t="s">
        <v>145</v>
      </c>
      <c r="L623" s="33"/>
      <c r="M623" s="135" t="s">
        <v>19</v>
      </c>
      <c r="N623" s="136" t="s">
        <v>43</v>
      </c>
      <c r="P623" s="137">
        <f>O623*H623</f>
        <v>0</v>
      </c>
      <c r="Q623" s="137">
        <v>1.6139710000000002E-2</v>
      </c>
      <c r="R623" s="137">
        <f>Q623*H623</f>
        <v>4.3738614100000007E-3</v>
      </c>
      <c r="S623" s="137">
        <v>0</v>
      </c>
      <c r="T623" s="138">
        <f>S623*H623</f>
        <v>0</v>
      </c>
      <c r="AR623" s="139" t="s">
        <v>247</v>
      </c>
      <c r="AT623" s="139" t="s">
        <v>141</v>
      </c>
      <c r="AU623" s="139" t="s">
        <v>82</v>
      </c>
      <c r="AY623" s="18" t="s">
        <v>139</v>
      </c>
      <c r="BE623" s="140">
        <f>IF(N623="základní",J623,0)</f>
        <v>0</v>
      </c>
      <c r="BF623" s="140">
        <f>IF(N623="snížená",J623,0)</f>
        <v>0</v>
      </c>
      <c r="BG623" s="140">
        <f>IF(N623="zákl. přenesená",J623,0)</f>
        <v>0</v>
      </c>
      <c r="BH623" s="140">
        <f>IF(N623="sníž. přenesená",J623,0)</f>
        <v>0</v>
      </c>
      <c r="BI623" s="140">
        <f>IF(N623="nulová",J623,0)</f>
        <v>0</v>
      </c>
      <c r="BJ623" s="18" t="s">
        <v>80</v>
      </c>
      <c r="BK623" s="140">
        <f>ROUND(I623*H623,2)</f>
        <v>0</v>
      </c>
      <c r="BL623" s="18" t="s">
        <v>247</v>
      </c>
      <c r="BM623" s="139" t="s">
        <v>715</v>
      </c>
    </row>
    <row r="624" spans="2:65" s="1" customFormat="1" ht="11.25">
      <c r="B624" s="33"/>
      <c r="D624" s="141" t="s">
        <v>148</v>
      </c>
      <c r="F624" s="142" t="s">
        <v>716</v>
      </c>
      <c r="I624" s="143"/>
      <c r="L624" s="33"/>
      <c r="M624" s="144"/>
      <c r="T624" s="54"/>
      <c r="AT624" s="18" t="s">
        <v>148</v>
      </c>
      <c r="AU624" s="18" t="s">
        <v>82</v>
      </c>
    </row>
    <row r="625" spans="2:65" s="12" customFormat="1" ht="11.25">
      <c r="B625" s="145"/>
      <c r="D625" s="146" t="s">
        <v>150</v>
      </c>
      <c r="E625" s="147" t="s">
        <v>19</v>
      </c>
      <c r="F625" s="148" t="s">
        <v>336</v>
      </c>
      <c r="H625" s="147" t="s">
        <v>19</v>
      </c>
      <c r="I625" s="149"/>
      <c r="L625" s="145"/>
      <c r="M625" s="150"/>
      <c r="T625" s="151"/>
      <c r="AT625" s="147" t="s">
        <v>150</v>
      </c>
      <c r="AU625" s="147" t="s">
        <v>82</v>
      </c>
      <c r="AV625" s="12" t="s">
        <v>80</v>
      </c>
      <c r="AW625" s="12" t="s">
        <v>33</v>
      </c>
      <c r="AX625" s="12" t="s">
        <v>72</v>
      </c>
      <c r="AY625" s="147" t="s">
        <v>139</v>
      </c>
    </row>
    <row r="626" spans="2:65" s="13" customFormat="1" ht="11.25">
      <c r="B626" s="152"/>
      <c r="D626" s="146" t="s">
        <v>150</v>
      </c>
      <c r="E626" s="153" t="s">
        <v>19</v>
      </c>
      <c r="F626" s="154" t="s">
        <v>717</v>
      </c>
      <c r="H626" s="155">
        <v>0.27100000000000002</v>
      </c>
      <c r="I626" s="156"/>
      <c r="L626" s="152"/>
      <c r="M626" s="157"/>
      <c r="T626" s="158"/>
      <c r="AT626" s="153" t="s">
        <v>150</v>
      </c>
      <c r="AU626" s="153" t="s">
        <v>82</v>
      </c>
      <c r="AV626" s="13" t="s">
        <v>82</v>
      </c>
      <c r="AW626" s="13" t="s">
        <v>33</v>
      </c>
      <c r="AX626" s="13" t="s">
        <v>72</v>
      </c>
      <c r="AY626" s="153" t="s">
        <v>139</v>
      </c>
    </row>
    <row r="627" spans="2:65" s="14" customFormat="1" ht="11.25">
      <c r="B627" s="159"/>
      <c r="D627" s="146" t="s">
        <v>150</v>
      </c>
      <c r="E627" s="160" t="s">
        <v>19</v>
      </c>
      <c r="F627" s="161" t="s">
        <v>154</v>
      </c>
      <c r="H627" s="162">
        <v>0.27100000000000002</v>
      </c>
      <c r="I627" s="163"/>
      <c r="L627" s="159"/>
      <c r="M627" s="164"/>
      <c r="T627" s="165"/>
      <c r="AT627" s="160" t="s">
        <v>150</v>
      </c>
      <c r="AU627" s="160" t="s">
        <v>82</v>
      </c>
      <c r="AV627" s="14" t="s">
        <v>146</v>
      </c>
      <c r="AW627" s="14" t="s">
        <v>33</v>
      </c>
      <c r="AX627" s="14" t="s">
        <v>80</v>
      </c>
      <c r="AY627" s="160" t="s">
        <v>139</v>
      </c>
    </row>
    <row r="628" spans="2:65" s="1" customFormat="1" ht="24.2" customHeight="1">
      <c r="B628" s="33"/>
      <c r="C628" s="128" t="s">
        <v>718</v>
      </c>
      <c r="D628" s="128" t="s">
        <v>141</v>
      </c>
      <c r="E628" s="129" t="s">
        <v>719</v>
      </c>
      <c r="F628" s="130" t="s">
        <v>720</v>
      </c>
      <c r="G628" s="131" t="s">
        <v>197</v>
      </c>
      <c r="H628" s="132">
        <v>39.697000000000003</v>
      </c>
      <c r="I628" s="133"/>
      <c r="J628" s="134">
        <f>ROUND(I628*H628,2)</f>
        <v>0</v>
      </c>
      <c r="K628" s="130" t="s">
        <v>145</v>
      </c>
      <c r="L628" s="33"/>
      <c r="M628" s="135" t="s">
        <v>19</v>
      </c>
      <c r="N628" s="136" t="s">
        <v>43</v>
      </c>
      <c r="P628" s="137">
        <f>O628*H628</f>
        <v>0</v>
      </c>
      <c r="Q628" s="137">
        <v>1.17E-3</v>
      </c>
      <c r="R628" s="137">
        <f>Q628*H628</f>
        <v>4.6445490000000006E-2</v>
      </c>
      <c r="S628" s="137">
        <v>0</v>
      </c>
      <c r="T628" s="138">
        <f>S628*H628</f>
        <v>0</v>
      </c>
      <c r="AR628" s="139" t="s">
        <v>247</v>
      </c>
      <c r="AT628" s="139" t="s">
        <v>141</v>
      </c>
      <c r="AU628" s="139" t="s">
        <v>82</v>
      </c>
      <c r="AY628" s="18" t="s">
        <v>139</v>
      </c>
      <c r="BE628" s="140">
        <f>IF(N628="základní",J628,0)</f>
        <v>0</v>
      </c>
      <c r="BF628" s="140">
        <f>IF(N628="snížená",J628,0)</f>
        <v>0</v>
      </c>
      <c r="BG628" s="140">
        <f>IF(N628="zákl. přenesená",J628,0)</f>
        <v>0</v>
      </c>
      <c r="BH628" s="140">
        <f>IF(N628="sníž. přenesená",J628,0)</f>
        <v>0</v>
      </c>
      <c r="BI628" s="140">
        <f>IF(N628="nulová",J628,0)</f>
        <v>0</v>
      </c>
      <c r="BJ628" s="18" t="s">
        <v>80</v>
      </c>
      <c r="BK628" s="140">
        <f>ROUND(I628*H628,2)</f>
        <v>0</v>
      </c>
      <c r="BL628" s="18" t="s">
        <v>247</v>
      </c>
      <c r="BM628" s="139" t="s">
        <v>721</v>
      </c>
    </row>
    <row r="629" spans="2:65" s="1" customFormat="1" ht="11.25">
      <c r="B629" s="33"/>
      <c r="D629" s="141" t="s">
        <v>148</v>
      </c>
      <c r="F629" s="142" t="s">
        <v>722</v>
      </c>
      <c r="I629" s="143"/>
      <c r="L629" s="33"/>
      <c r="M629" s="144"/>
      <c r="T629" s="54"/>
      <c r="AT629" s="18" t="s">
        <v>148</v>
      </c>
      <c r="AU629" s="18" t="s">
        <v>82</v>
      </c>
    </row>
    <row r="630" spans="2:65" s="12" customFormat="1" ht="11.25">
      <c r="B630" s="145"/>
      <c r="D630" s="146" t="s">
        <v>150</v>
      </c>
      <c r="E630" s="147" t="s">
        <v>19</v>
      </c>
      <c r="F630" s="148" t="s">
        <v>151</v>
      </c>
      <c r="H630" s="147" t="s">
        <v>19</v>
      </c>
      <c r="I630" s="149"/>
      <c r="L630" s="145"/>
      <c r="M630" s="150"/>
      <c r="T630" s="151"/>
      <c r="AT630" s="147" t="s">
        <v>150</v>
      </c>
      <c r="AU630" s="147" t="s">
        <v>82</v>
      </c>
      <c r="AV630" s="12" t="s">
        <v>80</v>
      </c>
      <c r="AW630" s="12" t="s">
        <v>33</v>
      </c>
      <c r="AX630" s="12" t="s">
        <v>72</v>
      </c>
      <c r="AY630" s="147" t="s">
        <v>139</v>
      </c>
    </row>
    <row r="631" spans="2:65" s="12" customFormat="1" ht="11.25">
      <c r="B631" s="145"/>
      <c r="D631" s="146" t="s">
        <v>150</v>
      </c>
      <c r="E631" s="147" t="s">
        <v>19</v>
      </c>
      <c r="F631" s="148" t="s">
        <v>268</v>
      </c>
      <c r="H631" s="147" t="s">
        <v>19</v>
      </c>
      <c r="I631" s="149"/>
      <c r="L631" s="145"/>
      <c r="M631" s="150"/>
      <c r="T631" s="151"/>
      <c r="AT631" s="147" t="s">
        <v>150</v>
      </c>
      <c r="AU631" s="147" t="s">
        <v>82</v>
      </c>
      <c r="AV631" s="12" t="s">
        <v>80</v>
      </c>
      <c r="AW631" s="12" t="s">
        <v>33</v>
      </c>
      <c r="AX631" s="12" t="s">
        <v>72</v>
      </c>
      <c r="AY631" s="147" t="s">
        <v>139</v>
      </c>
    </row>
    <row r="632" spans="2:65" s="13" customFormat="1" ht="11.25">
      <c r="B632" s="152"/>
      <c r="D632" s="146" t="s">
        <v>150</v>
      </c>
      <c r="E632" s="153" t="s">
        <v>19</v>
      </c>
      <c r="F632" s="154" t="s">
        <v>382</v>
      </c>
      <c r="H632" s="155">
        <v>9.8339999999999996</v>
      </c>
      <c r="I632" s="156"/>
      <c r="L632" s="152"/>
      <c r="M632" s="157"/>
      <c r="T632" s="158"/>
      <c r="AT632" s="153" t="s">
        <v>150</v>
      </c>
      <c r="AU632" s="153" t="s">
        <v>82</v>
      </c>
      <c r="AV632" s="13" t="s">
        <v>82</v>
      </c>
      <c r="AW632" s="13" t="s">
        <v>33</v>
      </c>
      <c r="AX632" s="13" t="s">
        <v>72</v>
      </c>
      <c r="AY632" s="153" t="s">
        <v>139</v>
      </c>
    </row>
    <row r="633" spans="2:65" s="15" customFormat="1" ht="11.25">
      <c r="B633" s="167"/>
      <c r="D633" s="146" t="s">
        <v>150</v>
      </c>
      <c r="E633" s="168" t="s">
        <v>19</v>
      </c>
      <c r="F633" s="169" t="s">
        <v>224</v>
      </c>
      <c r="H633" s="170">
        <v>9.8339999999999996</v>
      </c>
      <c r="I633" s="171"/>
      <c r="L633" s="167"/>
      <c r="M633" s="172"/>
      <c r="T633" s="173"/>
      <c r="AT633" s="168" t="s">
        <v>150</v>
      </c>
      <c r="AU633" s="168" t="s">
        <v>82</v>
      </c>
      <c r="AV633" s="15" t="s">
        <v>160</v>
      </c>
      <c r="AW633" s="15" t="s">
        <v>33</v>
      </c>
      <c r="AX633" s="15" t="s">
        <v>72</v>
      </c>
      <c r="AY633" s="168" t="s">
        <v>139</v>
      </c>
    </row>
    <row r="634" spans="2:65" s="12" customFormat="1" ht="11.25">
      <c r="B634" s="145"/>
      <c r="D634" s="146" t="s">
        <v>150</v>
      </c>
      <c r="E634" s="147" t="s">
        <v>19</v>
      </c>
      <c r="F634" s="148" t="s">
        <v>272</v>
      </c>
      <c r="H634" s="147" t="s">
        <v>19</v>
      </c>
      <c r="I634" s="149"/>
      <c r="L634" s="145"/>
      <c r="M634" s="150"/>
      <c r="T634" s="151"/>
      <c r="AT634" s="147" t="s">
        <v>150</v>
      </c>
      <c r="AU634" s="147" t="s">
        <v>82</v>
      </c>
      <c r="AV634" s="12" t="s">
        <v>80</v>
      </c>
      <c r="AW634" s="12" t="s">
        <v>33</v>
      </c>
      <c r="AX634" s="12" t="s">
        <v>72</v>
      </c>
      <c r="AY634" s="147" t="s">
        <v>139</v>
      </c>
    </row>
    <row r="635" spans="2:65" s="13" customFormat="1" ht="11.25">
      <c r="B635" s="152"/>
      <c r="D635" s="146" t="s">
        <v>150</v>
      </c>
      <c r="E635" s="153" t="s">
        <v>19</v>
      </c>
      <c r="F635" s="154" t="s">
        <v>384</v>
      </c>
      <c r="H635" s="155">
        <v>3.57</v>
      </c>
      <c r="I635" s="156"/>
      <c r="L635" s="152"/>
      <c r="M635" s="157"/>
      <c r="T635" s="158"/>
      <c r="AT635" s="153" t="s">
        <v>150</v>
      </c>
      <c r="AU635" s="153" t="s">
        <v>82</v>
      </c>
      <c r="AV635" s="13" t="s">
        <v>82</v>
      </c>
      <c r="AW635" s="13" t="s">
        <v>33</v>
      </c>
      <c r="AX635" s="13" t="s">
        <v>72</v>
      </c>
      <c r="AY635" s="153" t="s">
        <v>139</v>
      </c>
    </row>
    <row r="636" spans="2:65" s="15" customFormat="1" ht="11.25">
      <c r="B636" s="167"/>
      <c r="D636" s="146" t="s">
        <v>150</v>
      </c>
      <c r="E636" s="168" t="s">
        <v>19</v>
      </c>
      <c r="F636" s="169" t="s">
        <v>224</v>
      </c>
      <c r="H636" s="170">
        <v>3.57</v>
      </c>
      <c r="I636" s="171"/>
      <c r="L636" s="167"/>
      <c r="M636" s="172"/>
      <c r="T636" s="173"/>
      <c r="AT636" s="168" t="s">
        <v>150</v>
      </c>
      <c r="AU636" s="168" t="s">
        <v>82</v>
      </c>
      <c r="AV636" s="15" t="s">
        <v>160</v>
      </c>
      <c r="AW636" s="15" t="s">
        <v>33</v>
      </c>
      <c r="AX636" s="15" t="s">
        <v>72</v>
      </c>
      <c r="AY636" s="168" t="s">
        <v>139</v>
      </c>
    </row>
    <row r="637" spans="2:65" s="12" customFormat="1" ht="11.25">
      <c r="B637" s="145"/>
      <c r="D637" s="146" t="s">
        <v>150</v>
      </c>
      <c r="E637" s="147" t="s">
        <v>19</v>
      </c>
      <c r="F637" s="148" t="s">
        <v>275</v>
      </c>
      <c r="H637" s="147" t="s">
        <v>19</v>
      </c>
      <c r="I637" s="149"/>
      <c r="L637" s="145"/>
      <c r="M637" s="150"/>
      <c r="T637" s="151"/>
      <c r="AT637" s="147" t="s">
        <v>150</v>
      </c>
      <c r="AU637" s="147" t="s">
        <v>82</v>
      </c>
      <c r="AV637" s="12" t="s">
        <v>80</v>
      </c>
      <c r="AW637" s="12" t="s">
        <v>33</v>
      </c>
      <c r="AX637" s="12" t="s">
        <v>72</v>
      </c>
      <c r="AY637" s="147" t="s">
        <v>139</v>
      </c>
    </row>
    <row r="638" spans="2:65" s="13" customFormat="1" ht="11.25">
      <c r="B638" s="152"/>
      <c r="D638" s="146" t="s">
        <v>150</v>
      </c>
      <c r="E638" s="153" t="s">
        <v>19</v>
      </c>
      <c r="F638" s="154" t="s">
        <v>385</v>
      </c>
      <c r="H638" s="155">
        <v>4.4000000000000004</v>
      </c>
      <c r="I638" s="156"/>
      <c r="L638" s="152"/>
      <c r="M638" s="157"/>
      <c r="T638" s="158"/>
      <c r="AT638" s="153" t="s">
        <v>150</v>
      </c>
      <c r="AU638" s="153" t="s">
        <v>82</v>
      </c>
      <c r="AV638" s="13" t="s">
        <v>82</v>
      </c>
      <c r="AW638" s="13" t="s">
        <v>33</v>
      </c>
      <c r="AX638" s="13" t="s">
        <v>72</v>
      </c>
      <c r="AY638" s="153" t="s">
        <v>139</v>
      </c>
    </row>
    <row r="639" spans="2:65" s="13" customFormat="1" ht="11.25">
      <c r="B639" s="152"/>
      <c r="D639" s="146" t="s">
        <v>150</v>
      </c>
      <c r="E639" s="153" t="s">
        <v>19</v>
      </c>
      <c r="F639" s="154" t="s">
        <v>386</v>
      </c>
      <c r="H639" s="155">
        <v>5.5279999999999996</v>
      </c>
      <c r="I639" s="156"/>
      <c r="L639" s="152"/>
      <c r="M639" s="157"/>
      <c r="T639" s="158"/>
      <c r="AT639" s="153" t="s">
        <v>150</v>
      </c>
      <c r="AU639" s="153" t="s">
        <v>82</v>
      </c>
      <c r="AV639" s="13" t="s">
        <v>82</v>
      </c>
      <c r="AW639" s="13" t="s">
        <v>33</v>
      </c>
      <c r="AX639" s="13" t="s">
        <v>72</v>
      </c>
      <c r="AY639" s="153" t="s">
        <v>139</v>
      </c>
    </row>
    <row r="640" spans="2:65" s="15" customFormat="1" ht="11.25">
      <c r="B640" s="167"/>
      <c r="D640" s="146" t="s">
        <v>150</v>
      </c>
      <c r="E640" s="168" t="s">
        <v>19</v>
      </c>
      <c r="F640" s="169" t="s">
        <v>224</v>
      </c>
      <c r="H640" s="170">
        <v>9.9280000000000008</v>
      </c>
      <c r="I640" s="171"/>
      <c r="L640" s="167"/>
      <c r="M640" s="172"/>
      <c r="T640" s="173"/>
      <c r="AT640" s="168" t="s">
        <v>150</v>
      </c>
      <c r="AU640" s="168" t="s">
        <v>82</v>
      </c>
      <c r="AV640" s="15" t="s">
        <v>160</v>
      </c>
      <c r="AW640" s="15" t="s">
        <v>33</v>
      </c>
      <c r="AX640" s="15" t="s">
        <v>72</v>
      </c>
      <c r="AY640" s="168" t="s">
        <v>139</v>
      </c>
    </row>
    <row r="641" spans="2:65" s="12" customFormat="1" ht="11.25">
      <c r="B641" s="145"/>
      <c r="D641" s="146" t="s">
        <v>150</v>
      </c>
      <c r="E641" s="147" t="s">
        <v>19</v>
      </c>
      <c r="F641" s="148" t="s">
        <v>281</v>
      </c>
      <c r="H641" s="147" t="s">
        <v>19</v>
      </c>
      <c r="I641" s="149"/>
      <c r="L641" s="145"/>
      <c r="M641" s="150"/>
      <c r="T641" s="151"/>
      <c r="AT641" s="147" t="s">
        <v>150</v>
      </c>
      <c r="AU641" s="147" t="s">
        <v>82</v>
      </c>
      <c r="AV641" s="12" t="s">
        <v>80</v>
      </c>
      <c r="AW641" s="12" t="s">
        <v>33</v>
      </c>
      <c r="AX641" s="12" t="s">
        <v>72</v>
      </c>
      <c r="AY641" s="147" t="s">
        <v>139</v>
      </c>
    </row>
    <row r="642" spans="2:65" s="13" customFormat="1" ht="11.25">
      <c r="B642" s="152"/>
      <c r="D642" s="146" t="s">
        <v>150</v>
      </c>
      <c r="E642" s="153" t="s">
        <v>19</v>
      </c>
      <c r="F642" s="154" t="s">
        <v>388</v>
      </c>
      <c r="H642" s="155">
        <v>4.141</v>
      </c>
      <c r="I642" s="156"/>
      <c r="L642" s="152"/>
      <c r="M642" s="157"/>
      <c r="T642" s="158"/>
      <c r="AT642" s="153" t="s">
        <v>150</v>
      </c>
      <c r="AU642" s="153" t="s">
        <v>82</v>
      </c>
      <c r="AV642" s="13" t="s">
        <v>82</v>
      </c>
      <c r="AW642" s="13" t="s">
        <v>33</v>
      </c>
      <c r="AX642" s="13" t="s">
        <v>72</v>
      </c>
      <c r="AY642" s="153" t="s">
        <v>139</v>
      </c>
    </row>
    <row r="643" spans="2:65" s="13" customFormat="1" ht="11.25">
      <c r="B643" s="152"/>
      <c r="D643" s="146" t="s">
        <v>150</v>
      </c>
      <c r="E643" s="153" t="s">
        <v>19</v>
      </c>
      <c r="F643" s="154" t="s">
        <v>389</v>
      </c>
      <c r="H643" s="155">
        <v>5.202</v>
      </c>
      <c r="I643" s="156"/>
      <c r="L643" s="152"/>
      <c r="M643" s="157"/>
      <c r="T643" s="158"/>
      <c r="AT643" s="153" t="s">
        <v>150</v>
      </c>
      <c r="AU643" s="153" t="s">
        <v>82</v>
      </c>
      <c r="AV643" s="13" t="s">
        <v>82</v>
      </c>
      <c r="AW643" s="13" t="s">
        <v>33</v>
      </c>
      <c r="AX643" s="13" t="s">
        <v>72</v>
      </c>
      <c r="AY643" s="153" t="s">
        <v>139</v>
      </c>
    </row>
    <row r="644" spans="2:65" s="15" customFormat="1" ht="11.25">
      <c r="B644" s="167"/>
      <c r="D644" s="146" t="s">
        <v>150</v>
      </c>
      <c r="E644" s="168" t="s">
        <v>19</v>
      </c>
      <c r="F644" s="169" t="s">
        <v>224</v>
      </c>
      <c r="H644" s="170">
        <v>9.343</v>
      </c>
      <c r="I644" s="171"/>
      <c r="L644" s="167"/>
      <c r="M644" s="172"/>
      <c r="T644" s="173"/>
      <c r="AT644" s="168" t="s">
        <v>150</v>
      </c>
      <c r="AU644" s="168" t="s">
        <v>82</v>
      </c>
      <c r="AV644" s="15" t="s">
        <v>160</v>
      </c>
      <c r="AW644" s="15" t="s">
        <v>33</v>
      </c>
      <c r="AX644" s="15" t="s">
        <v>72</v>
      </c>
      <c r="AY644" s="168" t="s">
        <v>139</v>
      </c>
    </row>
    <row r="645" spans="2:65" s="12" customFormat="1" ht="11.25">
      <c r="B645" s="145"/>
      <c r="D645" s="146" t="s">
        <v>150</v>
      </c>
      <c r="E645" s="147" t="s">
        <v>19</v>
      </c>
      <c r="F645" s="148" t="s">
        <v>284</v>
      </c>
      <c r="H645" s="147" t="s">
        <v>19</v>
      </c>
      <c r="I645" s="149"/>
      <c r="L645" s="145"/>
      <c r="M645" s="150"/>
      <c r="T645" s="151"/>
      <c r="AT645" s="147" t="s">
        <v>150</v>
      </c>
      <c r="AU645" s="147" t="s">
        <v>82</v>
      </c>
      <c r="AV645" s="12" t="s">
        <v>80</v>
      </c>
      <c r="AW645" s="12" t="s">
        <v>33</v>
      </c>
      <c r="AX645" s="12" t="s">
        <v>72</v>
      </c>
      <c r="AY645" s="147" t="s">
        <v>139</v>
      </c>
    </row>
    <row r="646" spans="2:65" s="13" customFormat="1" ht="11.25">
      <c r="B646" s="152"/>
      <c r="D646" s="146" t="s">
        <v>150</v>
      </c>
      <c r="E646" s="153" t="s">
        <v>19</v>
      </c>
      <c r="F646" s="154" t="s">
        <v>390</v>
      </c>
      <c r="H646" s="155">
        <v>3.5110000000000001</v>
      </c>
      <c r="I646" s="156"/>
      <c r="L646" s="152"/>
      <c r="M646" s="157"/>
      <c r="T646" s="158"/>
      <c r="AT646" s="153" t="s">
        <v>150</v>
      </c>
      <c r="AU646" s="153" t="s">
        <v>82</v>
      </c>
      <c r="AV646" s="13" t="s">
        <v>82</v>
      </c>
      <c r="AW646" s="13" t="s">
        <v>33</v>
      </c>
      <c r="AX646" s="13" t="s">
        <v>72</v>
      </c>
      <c r="AY646" s="153" t="s">
        <v>139</v>
      </c>
    </row>
    <row r="647" spans="2:65" s="15" customFormat="1" ht="11.25">
      <c r="B647" s="167"/>
      <c r="D647" s="146" t="s">
        <v>150</v>
      </c>
      <c r="E647" s="168" t="s">
        <v>19</v>
      </c>
      <c r="F647" s="169" t="s">
        <v>224</v>
      </c>
      <c r="H647" s="170">
        <v>3.5110000000000001</v>
      </c>
      <c r="I647" s="171"/>
      <c r="L647" s="167"/>
      <c r="M647" s="172"/>
      <c r="T647" s="173"/>
      <c r="AT647" s="168" t="s">
        <v>150</v>
      </c>
      <c r="AU647" s="168" t="s">
        <v>82</v>
      </c>
      <c r="AV647" s="15" t="s">
        <v>160</v>
      </c>
      <c r="AW647" s="15" t="s">
        <v>33</v>
      </c>
      <c r="AX647" s="15" t="s">
        <v>72</v>
      </c>
      <c r="AY647" s="168" t="s">
        <v>139</v>
      </c>
    </row>
    <row r="648" spans="2:65" s="12" customFormat="1" ht="11.25">
      <c r="B648" s="145"/>
      <c r="D648" s="146" t="s">
        <v>150</v>
      </c>
      <c r="E648" s="147" t="s">
        <v>19</v>
      </c>
      <c r="F648" s="148" t="s">
        <v>289</v>
      </c>
      <c r="H648" s="147" t="s">
        <v>19</v>
      </c>
      <c r="I648" s="149"/>
      <c r="L648" s="145"/>
      <c r="M648" s="150"/>
      <c r="T648" s="151"/>
      <c r="AT648" s="147" t="s">
        <v>150</v>
      </c>
      <c r="AU648" s="147" t="s">
        <v>82</v>
      </c>
      <c r="AV648" s="12" t="s">
        <v>80</v>
      </c>
      <c r="AW648" s="12" t="s">
        <v>33</v>
      </c>
      <c r="AX648" s="12" t="s">
        <v>72</v>
      </c>
      <c r="AY648" s="147" t="s">
        <v>139</v>
      </c>
    </row>
    <row r="649" spans="2:65" s="13" customFormat="1" ht="11.25">
      <c r="B649" s="152"/>
      <c r="D649" s="146" t="s">
        <v>150</v>
      </c>
      <c r="E649" s="153" t="s">
        <v>19</v>
      </c>
      <c r="F649" s="154" t="s">
        <v>390</v>
      </c>
      <c r="H649" s="155">
        <v>3.5110000000000001</v>
      </c>
      <c r="I649" s="156"/>
      <c r="L649" s="152"/>
      <c r="M649" s="157"/>
      <c r="T649" s="158"/>
      <c r="AT649" s="153" t="s">
        <v>150</v>
      </c>
      <c r="AU649" s="153" t="s">
        <v>82</v>
      </c>
      <c r="AV649" s="13" t="s">
        <v>82</v>
      </c>
      <c r="AW649" s="13" t="s">
        <v>33</v>
      </c>
      <c r="AX649" s="13" t="s">
        <v>72</v>
      </c>
      <c r="AY649" s="153" t="s">
        <v>139</v>
      </c>
    </row>
    <row r="650" spans="2:65" s="15" customFormat="1" ht="11.25">
      <c r="B650" s="167"/>
      <c r="D650" s="146" t="s">
        <v>150</v>
      </c>
      <c r="E650" s="168" t="s">
        <v>19</v>
      </c>
      <c r="F650" s="169" t="s">
        <v>224</v>
      </c>
      <c r="H650" s="170">
        <v>3.5110000000000001</v>
      </c>
      <c r="I650" s="171"/>
      <c r="L650" s="167"/>
      <c r="M650" s="172"/>
      <c r="T650" s="173"/>
      <c r="AT650" s="168" t="s">
        <v>150</v>
      </c>
      <c r="AU650" s="168" t="s">
        <v>82</v>
      </c>
      <c r="AV650" s="15" t="s">
        <v>160</v>
      </c>
      <c r="AW650" s="15" t="s">
        <v>33</v>
      </c>
      <c r="AX650" s="15" t="s">
        <v>72</v>
      </c>
      <c r="AY650" s="168" t="s">
        <v>139</v>
      </c>
    </row>
    <row r="651" spans="2:65" s="14" customFormat="1" ht="11.25">
      <c r="B651" s="159"/>
      <c r="D651" s="146" t="s">
        <v>150</v>
      </c>
      <c r="E651" s="160" t="s">
        <v>19</v>
      </c>
      <c r="F651" s="161" t="s">
        <v>154</v>
      </c>
      <c r="H651" s="162">
        <v>39.697000000000003</v>
      </c>
      <c r="I651" s="163"/>
      <c r="L651" s="159"/>
      <c r="M651" s="164"/>
      <c r="T651" s="165"/>
      <c r="AT651" s="160" t="s">
        <v>150</v>
      </c>
      <c r="AU651" s="160" t="s">
        <v>82</v>
      </c>
      <c r="AV651" s="14" t="s">
        <v>146</v>
      </c>
      <c r="AW651" s="14" t="s">
        <v>33</v>
      </c>
      <c r="AX651" s="14" t="s">
        <v>80</v>
      </c>
      <c r="AY651" s="160" t="s">
        <v>139</v>
      </c>
    </row>
    <row r="652" spans="2:65" s="1" customFormat="1" ht="16.5" customHeight="1">
      <c r="B652" s="33"/>
      <c r="C652" s="174" t="s">
        <v>723</v>
      </c>
      <c r="D652" s="174" t="s">
        <v>332</v>
      </c>
      <c r="E652" s="175" t="s">
        <v>724</v>
      </c>
      <c r="F652" s="176" t="s">
        <v>725</v>
      </c>
      <c r="G652" s="177" t="s">
        <v>197</v>
      </c>
      <c r="H652" s="178">
        <v>41.682000000000002</v>
      </c>
      <c r="I652" s="179"/>
      <c r="J652" s="180">
        <f>ROUND(I652*H652,2)</f>
        <v>0</v>
      </c>
      <c r="K652" s="176" t="s">
        <v>145</v>
      </c>
      <c r="L652" s="181"/>
      <c r="M652" s="182" t="s">
        <v>19</v>
      </c>
      <c r="N652" s="183" t="s">
        <v>43</v>
      </c>
      <c r="P652" s="137">
        <f>O652*H652</f>
        <v>0</v>
      </c>
      <c r="Q652" s="137">
        <v>4.0000000000000001E-3</v>
      </c>
      <c r="R652" s="137">
        <f>Q652*H652</f>
        <v>0.16672800000000002</v>
      </c>
      <c r="S652" s="137">
        <v>0</v>
      </c>
      <c r="T652" s="138">
        <f>S652*H652</f>
        <v>0</v>
      </c>
      <c r="AR652" s="139" t="s">
        <v>371</v>
      </c>
      <c r="AT652" s="139" t="s">
        <v>332</v>
      </c>
      <c r="AU652" s="139" t="s">
        <v>82</v>
      </c>
      <c r="AY652" s="18" t="s">
        <v>139</v>
      </c>
      <c r="BE652" s="140">
        <f>IF(N652="základní",J652,0)</f>
        <v>0</v>
      </c>
      <c r="BF652" s="140">
        <f>IF(N652="snížená",J652,0)</f>
        <v>0</v>
      </c>
      <c r="BG652" s="140">
        <f>IF(N652="zákl. přenesená",J652,0)</f>
        <v>0</v>
      </c>
      <c r="BH652" s="140">
        <f>IF(N652="sníž. přenesená",J652,0)</f>
        <v>0</v>
      </c>
      <c r="BI652" s="140">
        <f>IF(N652="nulová",J652,0)</f>
        <v>0</v>
      </c>
      <c r="BJ652" s="18" t="s">
        <v>80</v>
      </c>
      <c r="BK652" s="140">
        <f>ROUND(I652*H652,2)</f>
        <v>0</v>
      </c>
      <c r="BL652" s="18" t="s">
        <v>247</v>
      </c>
      <c r="BM652" s="139" t="s">
        <v>726</v>
      </c>
    </row>
    <row r="653" spans="2:65" s="13" customFormat="1" ht="11.25">
      <c r="B653" s="152"/>
      <c r="D653" s="146" t="s">
        <v>150</v>
      </c>
      <c r="F653" s="154" t="s">
        <v>727</v>
      </c>
      <c r="H653" s="155">
        <v>41.682000000000002</v>
      </c>
      <c r="I653" s="156"/>
      <c r="L653" s="152"/>
      <c r="M653" s="157"/>
      <c r="T653" s="158"/>
      <c r="AT653" s="153" t="s">
        <v>150</v>
      </c>
      <c r="AU653" s="153" t="s">
        <v>82</v>
      </c>
      <c r="AV653" s="13" t="s">
        <v>82</v>
      </c>
      <c r="AW653" s="13" t="s">
        <v>4</v>
      </c>
      <c r="AX653" s="13" t="s">
        <v>80</v>
      </c>
      <c r="AY653" s="153" t="s">
        <v>139</v>
      </c>
    </row>
    <row r="654" spans="2:65" s="1" customFormat="1" ht="16.5" customHeight="1">
      <c r="B654" s="33"/>
      <c r="C654" s="128" t="s">
        <v>728</v>
      </c>
      <c r="D654" s="128" t="s">
        <v>141</v>
      </c>
      <c r="E654" s="129" t="s">
        <v>729</v>
      </c>
      <c r="F654" s="130" t="s">
        <v>730</v>
      </c>
      <c r="G654" s="131" t="s">
        <v>313</v>
      </c>
      <c r="H654" s="132">
        <v>76.442999999999998</v>
      </c>
      <c r="I654" s="133"/>
      <c r="J654" s="134">
        <f>ROUND(I654*H654,2)</f>
        <v>0</v>
      </c>
      <c r="K654" s="130" t="s">
        <v>145</v>
      </c>
      <c r="L654" s="33"/>
      <c r="M654" s="135" t="s">
        <v>19</v>
      </c>
      <c r="N654" s="136" t="s">
        <v>43</v>
      </c>
      <c r="P654" s="137">
        <f>O654*H654</f>
        <v>0</v>
      </c>
      <c r="Q654" s="137">
        <v>1.995E-4</v>
      </c>
      <c r="R654" s="137">
        <f>Q654*H654</f>
        <v>1.52503785E-2</v>
      </c>
      <c r="S654" s="137">
        <v>0</v>
      </c>
      <c r="T654" s="138">
        <f>S654*H654</f>
        <v>0</v>
      </c>
      <c r="AR654" s="139" t="s">
        <v>247</v>
      </c>
      <c r="AT654" s="139" t="s">
        <v>141</v>
      </c>
      <c r="AU654" s="139" t="s">
        <v>82</v>
      </c>
      <c r="AY654" s="18" t="s">
        <v>139</v>
      </c>
      <c r="BE654" s="140">
        <f>IF(N654="základní",J654,0)</f>
        <v>0</v>
      </c>
      <c r="BF654" s="140">
        <f>IF(N654="snížená",J654,0)</f>
        <v>0</v>
      </c>
      <c r="BG654" s="140">
        <f>IF(N654="zákl. přenesená",J654,0)</f>
        <v>0</v>
      </c>
      <c r="BH654" s="140">
        <f>IF(N654="sníž. přenesená",J654,0)</f>
        <v>0</v>
      </c>
      <c r="BI654" s="140">
        <f>IF(N654="nulová",J654,0)</f>
        <v>0</v>
      </c>
      <c r="BJ654" s="18" t="s">
        <v>80</v>
      </c>
      <c r="BK654" s="140">
        <f>ROUND(I654*H654,2)</f>
        <v>0</v>
      </c>
      <c r="BL654" s="18" t="s">
        <v>247</v>
      </c>
      <c r="BM654" s="139" t="s">
        <v>731</v>
      </c>
    </row>
    <row r="655" spans="2:65" s="1" customFormat="1" ht="11.25">
      <c r="B655" s="33"/>
      <c r="D655" s="141" t="s">
        <v>148</v>
      </c>
      <c r="F655" s="142" t="s">
        <v>732</v>
      </c>
      <c r="I655" s="143"/>
      <c r="L655" s="33"/>
      <c r="M655" s="144"/>
      <c r="T655" s="54"/>
      <c r="AT655" s="18" t="s">
        <v>148</v>
      </c>
      <c r="AU655" s="18" t="s">
        <v>82</v>
      </c>
    </row>
    <row r="656" spans="2:65" s="12" customFormat="1" ht="11.25">
      <c r="B656" s="145"/>
      <c r="D656" s="146" t="s">
        <v>150</v>
      </c>
      <c r="E656" s="147" t="s">
        <v>19</v>
      </c>
      <c r="F656" s="148" t="s">
        <v>151</v>
      </c>
      <c r="H656" s="147" t="s">
        <v>19</v>
      </c>
      <c r="I656" s="149"/>
      <c r="L656" s="145"/>
      <c r="M656" s="150"/>
      <c r="T656" s="151"/>
      <c r="AT656" s="147" t="s">
        <v>150</v>
      </c>
      <c r="AU656" s="147" t="s">
        <v>82</v>
      </c>
      <c r="AV656" s="12" t="s">
        <v>80</v>
      </c>
      <c r="AW656" s="12" t="s">
        <v>33</v>
      </c>
      <c r="AX656" s="12" t="s">
        <v>72</v>
      </c>
      <c r="AY656" s="147" t="s">
        <v>139</v>
      </c>
    </row>
    <row r="657" spans="2:51" s="12" customFormat="1" ht="11.25">
      <c r="B657" s="145"/>
      <c r="D657" s="146" t="s">
        <v>150</v>
      </c>
      <c r="E657" s="147" t="s">
        <v>19</v>
      </c>
      <c r="F657" s="148" t="s">
        <v>268</v>
      </c>
      <c r="H657" s="147" t="s">
        <v>19</v>
      </c>
      <c r="I657" s="149"/>
      <c r="L657" s="145"/>
      <c r="M657" s="150"/>
      <c r="T657" s="151"/>
      <c r="AT657" s="147" t="s">
        <v>150</v>
      </c>
      <c r="AU657" s="147" t="s">
        <v>82</v>
      </c>
      <c r="AV657" s="12" t="s">
        <v>80</v>
      </c>
      <c r="AW657" s="12" t="s">
        <v>33</v>
      </c>
      <c r="AX657" s="12" t="s">
        <v>72</v>
      </c>
      <c r="AY657" s="147" t="s">
        <v>139</v>
      </c>
    </row>
    <row r="658" spans="2:51" s="13" customFormat="1" ht="11.25">
      <c r="B658" s="152"/>
      <c r="D658" s="146" t="s">
        <v>150</v>
      </c>
      <c r="E658" s="153" t="s">
        <v>19</v>
      </c>
      <c r="F658" s="154" t="s">
        <v>410</v>
      </c>
      <c r="H658" s="155">
        <v>13.276</v>
      </c>
      <c r="I658" s="156"/>
      <c r="L658" s="152"/>
      <c r="M658" s="157"/>
      <c r="T658" s="158"/>
      <c r="AT658" s="153" t="s">
        <v>150</v>
      </c>
      <c r="AU658" s="153" t="s">
        <v>82</v>
      </c>
      <c r="AV658" s="13" t="s">
        <v>82</v>
      </c>
      <c r="AW658" s="13" t="s">
        <v>33</v>
      </c>
      <c r="AX658" s="13" t="s">
        <v>72</v>
      </c>
      <c r="AY658" s="153" t="s">
        <v>139</v>
      </c>
    </row>
    <row r="659" spans="2:51" s="15" customFormat="1" ht="11.25">
      <c r="B659" s="167"/>
      <c r="D659" s="146" t="s">
        <v>150</v>
      </c>
      <c r="E659" s="168" t="s">
        <v>19</v>
      </c>
      <c r="F659" s="169" t="s">
        <v>224</v>
      </c>
      <c r="H659" s="170">
        <v>13.276</v>
      </c>
      <c r="I659" s="171"/>
      <c r="L659" s="167"/>
      <c r="M659" s="172"/>
      <c r="T659" s="173"/>
      <c r="AT659" s="168" t="s">
        <v>150</v>
      </c>
      <c r="AU659" s="168" t="s">
        <v>82</v>
      </c>
      <c r="AV659" s="15" t="s">
        <v>160</v>
      </c>
      <c r="AW659" s="15" t="s">
        <v>33</v>
      </c>
      <c r="AX659" s="15" t="s">
        <v>72</v>
      </c>
      <c r="AY659" s="168" t="s">
        <v>139</v>
      </c>
    </row>
    <row r="660" spans="2:51" s="12" customFormat="1" ht="11.25">
      <c r="B660" s="145"/>
      <c r="D660" s="146" t="s">
        <v>150</v>
      </c>
      <c r="E660" s="147" t="s">
        <v>19</v>
      </c>
      <c r="F660" s="148" t="s">
        <v>272</v>
      </c>
      <c r="H660" s="147" t="s">
        <v>19</v>
      </c>
      <c r="I660" s="149"/>
      <c r="L660" s="145"/>
      <c r="M660" s="150"/>
      <c r="T660" s="151"/>
      <c r="AT660" s="147" t="s">
        <v>150</v>
      </c>
      <c r="AU660" s="147" t="s">
        <v>82</v>
      </c>
      <c r="AV660" s="12" t="s">
        <v>80</v>
      </c>
      <c r="AW660" s="12" t="s">
        <v>33</v>
      </c>
      <c r="AX660" s="12" t="s">
        <v>72</v>
      </c>
      <c r="AY660" s="147" t="s">
        <v>139</v>
      </c>
    </row>
    <row r="661" spans="2:51" s="13" customFormat="1" ht="11.25">
      <c r="B661" s="152"/>
      <c r="D661" s="146" t="s">
        <v>150</v>
      </c>
      <c r="E661" s="153" t="s">
        <v>19</v>
      </c>
      <c r="F661" s="154" t="s">
        <v>413</v>
      </c>
      <c r="H661" s="155">
        <v>8.4949999999999992</v>
      </c>
      <c r="I661" s="156"/>
      <c r="L661" s="152"/>
      <c r="M661" s="157"/>
      <c r="T661" s="158"/>
      <c r="AT661" s="153" t="s">
        <v>150</v>
      </c>
      <c r="AU661" s="153" t="s">
        <v>82</v>
      </c>
      <c r="AV661" s="13" t="s">
        <v>82</v>
      </c>
      <c r="AW661" s="13" t="s">
        <v>33</v>
      </c>
      <c r="AX661" s="13" t="s">
        <v>72</v>
      </c>
      <c r="AY661" s="153" t="s">
        <v>139</v>
      </c>
    </row>
    <row r="662" spans="2:51" s="15" customFormat="1" ht="11.25">
      <c r="B662" s="167"/>
      <c r="D662" s="146" t="s">
        <v>150</v>
      </c>
      <c r="E662" s="168" t="s">
        <v>19</v>
      </c>
      <c r="F662" s="169" t="s">
        <v>224</v>
      </c>
      <c r="H662" s="170">
        <v>8.4949999999999992</v>
      </c>
      <c r="I662" s="171"/>
      <c r="L662" s="167"/>
      <c r="M662" s="172"/>
      <c r="T662" s="173"/>
      <c r="AT662" s="168" t="s">
        <v>150</v>
      </c>
      <c r="AU662" s="168" t="s">
        <v>82</v>
      </c>
      <c r="AV662" s="15" t="s">
        <v>160</v>
      </c>
      <c r="AW662" s="15" t="s">
        <v>33</v>
      </c>
      <c r="AX662" s="15" t="s">
        <v>72</v>
      </c>
      <c r="AY662" s="168" t="s">
        <v>139</v>
      </c>
    </row>
    <row r="663" spans="2:51" s="12" customFormat="1" ht="11.25">
      <c r="B663" s="145"/>
      <c r="D663" s="146" t="s">
        <v>150</v>
      </c>
      <c r="E663" s="147" t="s">
        <v>19</v>
      </c>
      <c r="F663" s="148" t="s">
        <v>275</v>
      </c>
      <c r="H663" s="147" t="s">
        <v>19</v>
      </c>
      <c r="I663" s="149"/>
      <c r="L663" s="145"/>
      <c r="M663" s="150"/>
      <c r="T663" s="151"/>
      <c r="AT663" s="147" t="s">
        <v>150</v>
      </c>
      <c r="AU663" s="147" t="s">
        <v>82</v>
      </c>
      <c r="AV663" s="12" t="s">
        <v>80</v>
      </c>
      <c r="AW663" s="12" t="s">
        <v>33</v>
      </c>
      <c r="AX663" s="12" t="s">
        <v>72</v>
      </c>
      <c r="AY663" s="147" t="s">
        <v>139</v>
      </c>
    </row>
    <row r="664" spans="2:51" s="13" customFormat="1" ht="11.25">
      <c r="B664" s="152"/>
      <c r="D664" s="146" t="s">
        <v>150</v>
      </c>
      <c r="E664" s="153" t="s">
        <v>19</v>
      </c>
      <c r="F664" s="154" t="s">
        <v>415</v>
      </c>
      <c r="H664" s="155">
        <v>8.6999999999999993</v>
      </c>
      <c r="I664" s="156"/>
      <c r="L664" s="152"/>
      <c r="M664" s="157"/>
      <c r="T664" s="158"/>
      <c r="AT664" s="153" t="s">
        <v>150</v>
      </c>
      <c r="AU664" s="153" t="s">
        <v>82</v>
      </c>
      <c r="AV664" s="13" t="s">
        <v>82</v>
      </c>
      <c r="AW664" s="13" t="s">
        <v>33</v>
      </c>
      <c r="AX664" s="13" t="s">
        <v>72</v>
      </c>
      <c r="AY664" s="153" t="s">
        <v>139</v>
      </c>
    </row>
    <row r="665" spans="2:51" s="13" customFormat="1" ht="11.25">
      <c r="B665" s="152"/>
      <c r="D665" s="146" t="s">
        <v>150</v>
      </c>
      <c r="E665" s="153" t="s">
        <v>19</v>
      </c>
      <c r="F665" s="154" t="s">
        <v>416</v>
      </c>
      <c r="H665" s="155">
        <v>9.52</v>
      </c>
      <c r="I665" s="156"/>
      <c r="L665" s="152"/>
      <c r="M665" s="157"/>
      <c r="T665" s="158"/>
      <c r="AT665" s="153" t="s">
        <v>150</v>
      </c>
      <c r="AU665" s="153" t="s">
        <v>82</v>
      </c>
      <c r="AV665" s="13" t="s">
        <v>82</v>
      </c>
      <c r="AW665" s="13" t="s">
        <v>33</v>
      </c>
      <c r="AX665" s="13" t="s">
        <v>72</v>
      </c>
      <c r="AY665" s="153" t="s">
        <v>139</v>
      </c>
    </row>
    <row r="666" spans="2:51" s="15" customFormat="1" ht="11.25">
      <c r="B666" s="167"/>
      <c r="D666" s="146" t="s">
        <v>150</v>
      </c>
      <c r="E666" s="168" t="s">
        <v>19</v>
      </c>
      <c r="F666" s="169" t="s">
        <v>224</v>
      </c>
      <c r="H666" s="170">
        <v>18.22</v>
      </c>
      <c r="I666" s="171"/>
      <c r="L666" s="167"/>
      <c r="M666" s="172"/>
      <c r="T666" s="173"/>
      <c r="AT666" s="168" t="s">
        <v>150</v>
      </c>
      <c r="AU666" s="168" t="s">
        <v>82</v>
      </c>
      <c r="AV666" s="15" t="s">
        <v>160</v>
      </c>
      <c r="AW666" s="15" t="s">
        <v>33</v>
      </c>
      <c r="AX666" s="15" t="s">
        <v>72</v>
      </c>
      <c r="AY666" s="168" t="s">
        <v>139</v>
      </c>
    </row>
    <row r="667" spans="2:51" s="12" customFormat="1" ht="11.25">
      <c r="B667" s="145"/>
      <c r="D667" s="146" t="s">
        <v>150</v>
      </c>
      <c r="E667" s="147" t="s">
        <v>19</v>
      </c>
      <c r="F667" s="148" t="s">
        <v>281</v>
      </c>
      <c r="H667" s="147" t="s">
        <v>19</v>
      </c>
      <c r="I667" s="149"/>
      <c r="L667" s="145"/>
      <c r="M667" s="150"/>
      <c r="T667" s="151"/>
      <c r="AT667" s="147" t="s">
        <v>150</v>
      </c>
      <c r="AU667" s="147" t="s">
        <v>82</v>
      </c>
      <c r="AV667" s="12" t="s">
        <v>80</v>
      </c>
      <c r="AW667" s="12" t="s">
        <v>33</v>
      </c>
      <c r="AX667" s="12" t="s">
        <v>72</v>
      </c>
      <c r="AY667" s="147" t="s">
        <v>139</v>
      </c>
    </row>
    <row r="668" spans="2:51" s="13" customFormat="1" ht="11.25">
      <c r="B668" s="152"/>
      <c r="D668" s="146" t="s">
        <v>150</v>
      </c>
      <c r="E668" s="153" t="s">
        <v>19</v>
      </c>
      <c r="F668" s="154" t="s">
        <v>418</v>
      </c>
      <c r="H668" s="155">
        <v>8.3759999999999994</v>
      </c>
      <c r="I668" s="156"/>
      <c r="L668" s="152"/>
      <c r="M668" s="157"/>
      <c r="T668" s="158"/>
      <c r="AT668" s="153" t="s">
        <v>150</v>
      </c>
      <c r="AU668" s="153" t="s">
        <v>82</v>
      </c>
      <c r="AV668" s="13" t="s">
        <v>82</v>
      </c>
      <c r="AW668" s="13" t="s">
        <v>33</v>
      </c>
      <c r="AX668" s="13" t="s">
        <v>72</v>
      </c>
      <c r="AY668" s="153" t="s">
        <v>139</v>
      </c>
    </row>
    <row r="669" spans="2:51" s="13" customFormat="1" ht="11.25">
      <c r="B669" s="152"/>
      <c r="D669" s="146" t="s">
        <v>150</v>
      </c>
      <c r="E669" s="153" t="s">
        <v>19</v>
      </c>
      <c r="F669" s="154" t="s">
        <v>419</v>
      </c>
      <c r="H669" s="155">
        <v>9.1959999999999997</v>
      </c>
      <c r="I669" s="156"/>
      <c r="L669" s="152"/>
      <c r="M669" s="157"/>
      <c r="T669" s="158"/>
      <c r="AT669" s="153" t="s">
        <v>150</v>
      </c>
      <c r="AU669" s="153" t="s">
        <v>82</v>
      </c>
      <c r="AV669" s="13" t="s">
        <v>82</v>
      </c>
      <c r="AW669" s="13" t="s">
        <v>33</v>
      </c>
      <c r="AX669" s="13" t="s">
        <v>72</v>
      </c>
      <c r="AY669" s="153" t="s">
        <v>139</v>
      </c>
    </row>
    <row r="670" spans="2:51" s="15" customFormat="1" ht="11.25">
      <c r="B670" s="167"/>
      <c r="D670" s="146" t="s">
        <v>150</v>
      </c>
      <c r="E670" s="168" t="s">
        <v>19</v>
      </c>
      <c r="F670" s="169" t="s">
        <v>224</v>
      </c>
      <c r="H670" s="170">
        <v>17.571999999999999</v>
      </c>
      <c r="I670" s="171"/>
      <c r="L670" s="167"/>
      <c r="M670" s="172"/>
      <c r="T670" s="173"/>
      <c r="AT670" s="168" t="s">
        <v>150</v>
      </c>
      <c r="AU670" s="168" t="s">
        <v>82</v>
      </c>
      <c r="AV670" s="15" t="s">
        <v>160</v>
      </c>
      <c r="AW670" s="15" t="s">
        <v>33</v>
      </c>
      <c r="AX670" s="15" t="s">
        <v>72</v>
      </c>
      <c r="AY670" s="168" t="s">
        <v>139</v>
      </c>
    </row>
    <row r="671" spans="2:51" s="12" customFormat="1" ht="11.25">
      <c r="B671" s="145"/>
      <c r="D671" s="146" t="s">
        <v>150</v>
      </c>
      <c r="E671" s="147" t="s">
        <v>19</v>
      </c>
      <c r="F671" s="148" t="s">
        <v>284</v>
      </c>
      <c r="H671" s="147" t="s">
        <v>19</v>
      </c>
      <c r="I671" s="149"/>
      <c r="L671" s="145"/>
      <c r="M671" s="150"/>
      <c r="T671" s="151"/>
      <c r="AT671" s="147" t="s">
        <v>150</v>
      </c>
      <c r="AU671" s="147" t="s">
        <v>82</v>
      </c>
      <c r="AV671" s="12" t="s">
        <v>80</v>
      </c>
      <c r="AW671" s="12" t="s">
        <v>33</v>
      </c>
      <c r="AX671" s="12" t="s">
        <v>72</v>
      </c>
      <c r="AY671" s="147" t="s">
        <v>139</v>
      </c>
    </row>
    <row r="672" spans="2:51" s="13" customFormat="1" ht="11.25">
      <c r="B672" s="152"/>
      <c r="D672" s="146" t="s">
        <v>150</v>
      </c>
      <c r="E672" s="153" t="s">
        <v>19</v>
      </c>
      <c r="F672" s="154" t="s">
        <v>420</v>
      </c>
      <c r="H672" s="155">
        <v>9.44</v>
      </c>
      <c r="I672" s="156"/>
      <c r="L672" s="152"/>
      <c r="M672" s="157"/>
      <c r="T672" s="158"/>
      <c r="AT672" s="153" t="s">
        <v>150</v>
      </c>
      <c r="AU672" s="153" t="s">
        <v>82</v>
      </c>
      <c r="AV672" s="13" t="s">
        <v>82</v>
      </c>
      <c r="AW672" s="13" t="s">
        <v>33</v>
      </c>
      <c r="AX672" s="13" t="s">
        <v>72</v>
      </c>
      <c r="AY672" s="153" t="s">
        <v>139</v>
      </c>
    </row>
    <row r="673" spans="2:65" s="15" customFormat="1" ht="11.25">
      <c r="B673" s="167"/>
      <c r="D673" s="146" t="s">
        <v>150</v>
      </c>
      <c r="E673" s="168" t="s">
        <v>19</v>
      </c>
      <c r="F673" s="169" t="s">
        <v>224</v>
      </c>
      <c r="H673" s="170">
        <v>9.44</v>
      </c>
      <c r="I673" s="171"/>
      <c r="L673" s="167"/>
      <c r="M673" s="172"/>
      <c r="T673" s="173"/>
      <c r="AT673" s="168" t="s">
        <v>150</v>
      </c>
      <c r="AU673" s="168" t="s">
        <v>82</v>
      </c>
      <c r="AV673" s="15" t="s">
        <v>160</v>
      </c>
      <c r="AW673" s="15" t="s">
        <v>33</v>
      </c>
      <c r="AX673" s="15" t="s">
        <v>72</v>
      </c>
      <c r="AY673" s="168" t="s">
        <v>139</v>
      </c>
    </row>
    <row r="674" spans="2:65" s="12" customFormat="1" ht="11.25">
      <c r="B674" s="145"/>
      <c r="D674" s="146" t="s">
        <v>150</v>
      </c>
      <c r="E674" s="147" t="s">
        <v>19</v>
      </c>
      <c r="F674" s="148" t="s">
        <v>289</v>
      </c>
      <c r="H674" s="147" t="s">
        <v>19</v>
      </c>
      <c r="I674" s="149"/>
      <c r="L674" s="145"/>
      <c r="M674" s="150"/>
      <c r="T674" s="151"/>
      <c r="AT674" s="147" t="s">
        <v>150</v>
      </c>
      <c r="AU674" s="147" t="s">
        <v>82</v>
      </c>
      <c r="AV674" s="12" t="s">
        <v>80</v>
      </c>
      <c r="AW674" s="12" t="s">
        <v>33</v>
      </c>
      <c r="AX674" s="12" t="s">
        <v>72</v>
      </c>
      <c r="AY674" s="147" t="s">
        <v>139</v>
      </c>
    </row>
    <row r="675" spans="2:65" s="13" customFormat="1" ht="11.25">
      <c r="B675" s="152"/>
      <c r="D675" s="146" t="s">
        <v>150</v>
      </c>
      <c r="E675" s="153" t="s">
        <v>19</v>
      </c>
      <c r="F675" s="154" t="s">
        <v>420</v>
      </c>
      <c r="H675" s="155">
        <v>9.44</v>
      </c>
      <c r="I675" s="156"/>
      <c r="L675" s="152"/>
      <c r="M675" s="157"/>
      <c r="T675" s="158"/>
      <c r="AT675" s="153" t="s">
        <v>150</v>
      </c>
      <c r="AU675" s="153" t="s">
        <v>82</v>
      </c>
      <c r="AV675" s="13" t="s">
        <v>82</v>
      </c>
      <c r="AW675" s="13" t="s">
        <v>33</v>
      </c>
      <c r="AX675" s="13" t="s">
        <v>72</v>
      </c>
      <c r="AY675" s="153" t="s">
        <v>139</v>
      </c>
    </row>
    <row r="676" spans="2:65" s="15" customFormat="1" ht="11.25">
      <c r="B676" s="167"/>
      <c r="D676" s="146" t="s">
        <v>150</v>
      </c>
      <c r="E676" s="168" t="s">
        <v>19</v>
      </c>
      <c r="F676" s="169" t="s">
        <v>224</v>
      </c>
      <c r="H676" s="170">
        <v>9.44</v>
      </c>
      <c r="I676" s="171"/>
      <c r="L676" s="167"/>
      <c r="M676" s="172"/>
      <c r="T676" s="173"/>
      <c r="AT676" s="168" t="s">
        <v>150</v>
      </c>
      <c r="AU676" s="168" t="s">
        <v>82</v>
      </c>
      <c r="AV676" s="15" t="s">
        <v>160</v>
      </c>
      <c r="AW676" s="15" t="s">
        <v>33</v>
      </c>
      <c r="AX676" s="15" t="s">
        <v>72</v>
      </c>
      <c r="AY676" s="168" t="s">
        <v>139</v>
      </c>
    </row>
    <row r="677" spans="2:65" s="14" customFormat="1" ht="11.25">
      <c r="B677" s="159"/>
      <c r="D677" s="146" t="s">
        <v>150</v>
      </c>
      <c r="E677" s="160" t="s">
        <v>19</v>
      </c>
      <c r="F677" s="161" t="s">
        <v>154</v>
      </c>
      <c r="H677" s="162">
        <v>76.442999999999998</v>
      </c>
      <c r="I677" s="163"/>
      <c r="L677" s="159"/>
      <c r="M677" s="164"/>
      <c r="T677" s="165"/>
      <c r="AT677" s="160" t="s">
        <v>150</v>
      </c>
      <c r="AU677" s="160" t="s">
        <v>82</v>
      </c>
      <c r="AV677" s="14" t="s">
        <v>146</v>
      </c>
      <c r="AW677" s="14" t="s">
        <v>33</v>
      </c>
      <c r="AX677" s="14" t="s">
        <v>80</v>
      </c>
      <c r="AY677" s="160" t="s">
        <v>139</v>
      </c>
    </row>
    <row r="678" spans="2:65" s="1" customFormat="1" ht="37.9" customHeight="1">
      <c r="B678" s="33"/>
      <c r="C678" s="128" t="s">
        <v>733</v>
      </c>
      <c r="D678" s="128" t="s">
        <v>141</v>
      </c>
      <c r="E678" s="129" t="s">
        <v>734</v>
      </c>
      <c r="F678" s="130" t="s">
        <v>735</v>
      </c>
      <c r="G678" s="131" t="s">
        <v>185</v>
      </c>
      <c r="H678" s="132">
        <v>0.437</v>
      </c>
      <c r="I678" s="133"/>
      <c r="J678" s="134">
        <f>ROUND(I678*H678,2)</f>
        <v>0</v>
      </c>
      <c r="K678" s="130" t="s">
        <v>145</v>
      </c>
      <c r="L678" s="33"/>
      <c r="M678" s="135" t="s">
        <v>19</v>
      </c>
      <c r="N678" s="136" t="s">
        <v>43</v>
      </c>
      <c r="P678" s="137">
        <f>O678*H678</f>
        <v>0</v>
      </c>
      <c r="Q678" s="137">
        <v>0</v>
      </c>
      <c r="R678" s="137">
        <f>Q678*H678</f>
        <v>0</v>
      </c>
      <c r="S678" s="137">
        <v>0</v>
      </c>
      <c r="T678" s="138">
        <f>S678*H678</f>
        <v>0</v>
      </c>
      <c r="AR678" s="139" t="s">
        <v>247</v>
      </c>
      <c r="AT678" s="139" t="s">
        <v>141</v>
      </c>
      <c r="AU678" s="139" t="s">
        <v>82</v>
      </c>
      <c r="AY678" s="18" t="s">
        <v>139</v>
      </c>
      <c r="BE678" s="140">
        <f>IF(N678="základní",J678,0)</f>
        <v>0</v>
      </c>
      <c r="BF678" s="140">
        <f>IF(N678="snížená",J678,0)</f>
        <v>0</v>
      </c>
      <c r="BG678" s="140">
        <f>IF(N678="zákl. přenesená",J678,0)</f>
        <v>0</v>
      </c>
      <c r="BH678" s="140">
        <f>IF(N678="sníž. přenesená",J678,0)</f>
        <v>0</v>
      </c>
      <c r="BI678" s="140">
        <f>IF(N678="nulová",J678,0)</f>
        <v>0</v>
      </c>
      <c r="BJ678" s="18" t="s">
        <v>80</v>
      </c>
      <c r="BK678" s="140">
        <f>ROUND(I678*H678,2)</f>
        <v>0</v>
      </c>
      <c r="BL678" s="18" t="s">
        <v>247</v>
      </c>
      <c r="BM678" s="139" t="s">
        <v>736</v>
      </c>
    </row>
    <row r="679" spans="2:65" s="1" customFormat="1" ht="11.25">
      <c r="B679" s="33"/>
      <c r="D679" s="141" t="s">
        <v>148</v>
      </c>
      <c r="F679" s="142" t="s">
        <v>737</v>
      </c>
      <c r="I679" s="143"/>
      <c r="L679" s="33"/>
      <c r="M679" s="144"/>
      <c r="T679" s="54"/>
      <c r="AT679" s="18" t="s">
        <v>148</v>
      </c>
      <c r="AU679" s="18" t="s">
        <v>82</v>
      </c>
    </row>
    <row r="680" spans="2:65" s="1" customFormat="1" ht="33" customHeight="1">
      <c r="B680" s="33"/>
      <c r="C680" s="128" t="s">
        <v>738</v>
      </c>
      <c r="D680" s="128" t="s">
        <v>141</v>
      </c>
      <c r="E680" s="129" t="s">
        <v>739</v>
      </c>
      <c r="F680" s="130" t="s">
        <v>740</v>
      </c>
      <c r="G680" s="131" t="s">
        <v>185</v>
      </c>
      <c r="H680" s="132">
        <v>0.437</v>
      </c>
      <c r="I680" s="133"/>
      <c r="J680" s="134">
        <f>ROUND(I680*H680,2)</f>
        <v>0</v>
      </c>
      <c r="K680" s="130" t="s">
        <v>145</v>
      </c>
      <c r="L680" s="33"/>
      <c r="M680" s="135" t="s">
        <v>19</v>
      </c>
      <c r="N680" s="136" t="s">
        <v>43</v>
      </c>
      <c r="P680" s="137">
        <f>O680*H680</f>
        <v>0</v>
      </c>
      <c r="Q680" s="137">
        <v>0</v>
      </c>
      <c r="R680" s="137">
        <f>Q680*H680</f>
        <v>0</v>
      </c>
      <c r="S680" s="137">
        <v>0</v>
      </c>
      <c r="T680" s="138">
        <f>S680*H680</f>
        <v>0</v>
      </c>
      <c r="AR680" s="139" t="s">
        <v>247</v>
      </c>
      <c r="AT680" s="139" t="s">
        <v>141</v>
      </c>
      <c r="AU680" s="139" t="s">
        <v>82</v>
      </c>
      <c r="AY680" s="18" t="s">
        <v>139</v>
      </c>
      <c r="BE680" s="140">
        <f>IF(N680="základní",J680,0)</f>
        <v>0</v>
      </c>
      <c r="BF680" s="140">
        <f>IF(N680="snížená",J680,0)</f>
        <v>0</v>
      </c>
      <c r="BG680" s="140">
        <f>IF(N680="zákl. přenesená",J680,0)</f>
        <v>0</v>
      </c>
      <c r="BH680" s="140">
        <f>IF(N680="sníž. přenesená",J680,0)</f>
        <v>0</v>
      </c>
      <c r="BI680" s="140">
        <f>IF(N680="nulová",J680,0)</f>
        <v>0</v>
      </c>
      <c r="BJ680" s="18" t="s">
        <v>80</v>
      </c>
      <c r="BK680" s="140">
        <f>ROUND(I680*H680,2)</f>
        <v>0</v>
      </c>
      <c r="BL680" s="18" t="s">
        <v>247</v>
      </c>
      <c r="BM680" s="139" t="s">
        <v>741</v>
      </c>
    </row>
    <row r="681" spans="2:65" s="1" customFormat="1" ht="11.25">
      <c r="B681" s="33"/>
      <c r="D681" s="141" t="s">
        <v>148</v>
      </c>
      <c r="F681" s="142" t="s">
        <v>742</v>
      </c>
      <c r="I681" s="143"/>
      <c r="L681" s="33"/>
      <c r="M681" s="144"/>
      <c r="T681" s="54"/>
      <c r="AT681" s="18" t="s">
        <v>148</v>
      </c>
      <c r="AU681" s="18" t="s">
        <v>82</v>
      </c>
    </row>
    <row r="682" spans="2:65" s="11" customFormat="1" ht="22.9" customHeight="1">
      <c r="B682" s="116"/>
      <c r="D682" s="117" t="s">
        <v>71</v>
      </c>
      <c r="E682" s="126" t="s">
        <v>743</v>
      </c>
      <c r="F682" s="126" t="s">
        <v>744</v>
      </c>
      <c r="I682" s="119"/>
      <c r="J682" s="127">
        <f>BK682</f>
        <v>0</v>
      </c>
      <c r="L682" s="116"/>
      <c r="M682" s="121"/>
      <c r="P682" s="122">
        <f>SUM(P683:P691)</f>
        <v>0</v>
      </c>
      <c r="R682" s="122">
        <f>SUM(R683:R691)</f>
        <v>6.4447776000000007E-3</v>
      </c>
      <c r="T682" s="123">
        <f>SUM(T683:T691)</f>
        <v>0</v>
      </c>
      <c r="AR682" s="117" t="s">
        <v>82</v>
      </c>
      <c r="AT682" s="124" t="s">
        <v>71</v>
      </c>
      <c r="AU682" s="124" t="s">
        <v>80</v>
      </c>
      <c r="AY682" s="117" t="s">
        <v>139</v>
      </c>
      <c r="BK682" s="125">
        <f>SUM(BK683:BK691)</f>
        <v>0</v>
      </c>
    </row>
    <row r="683" spans="2:65" s="1" customFormat="1" ht="24.2" customHeight="1">
      <c r="B683" s="33"/>
      <c r="C683" s="128" t="s">
        <v>745</v>
      </c>
      <c r="D683" s="128" t="s">
        <v>141</v>
      </c>
      <c r="E683" s="129" t="s">
        <v>746</v>
      </c>
      <c r="F683" s="130" t="s">
        <v>747</v>
      </c>
      <c r="G683" s="131" t="s">
        <v>313</v>
      </c>
      <c r="H683" s="132">
        <v>3.6</v>
      </c>
      <c r="I683" s="133"/>
      <c r="J683" s="134">
        <f>ROUND(I683*H683,2)</f>
        <v>0</v>
      </c>
      <c r="K683" s="130" t="s">
        <v>145</v>
      </c>
      <c r="L683" s="33"/>
      <c r="M683" s="135" t="s">
        <v>19</v>
      </c>
      <c r="N683" s="136" t="s">
        <v>43</v>
      </c>
      <c r="P683" s="137">
        <f>O683*H683</f>
        <v>0</v>
      </c>
      <c r="Q683" s="137">
        <v>1.7902160000000001E-3</v>
      </c>
      <c r="R683" s="137">
        <f>Q683*H683</f>
        <v>6.4447776000000007E-3</v>
      </c>
      <c r="S683" s="137">
        <v>0</v>
      </c>
      <c r="T683" s="138">
        <f>S683*H683</f>
        <v>0</v>
      </c>
      <c r="AR683" s="139" t="s">
        <v>247</v>
      </c>
      <c r="AT683" s="139" t="s">
        <v>141</v>
      </c>
      <c r="AU683" s="139" t="s">
        <v>82</v>
      </c>
      <c r="AY683" s="18" t="s">
        <v>139</v>
      </c>
      <c r="BE683" s="140">
        <f>IF(N683="základní",J683,0)</f>
        <v>0</v>
      </c>
      <c r="BF683" s="140">
        <f>IF(N683="snížená",J683,0)</f>
        <v>0</v>
      </c>
      <c r="BG683" s="140">
        <f>IF(N683="zákl. přenesená",J683,0)</f>
        <v>0</v>
      </c>
      <c r="BH683" s="140">
        <f>IF(N683="sníž. přenesená",J683,0)</f>
        <v>0</v>
      </c>
      <c r="BI683" s="140">
        <f>IF(N683="nulová",J683,0)</f>
        <v>0</v>
      </c>
      <c r="BJ683" s="18" t="s">
        <v>80</v>
      </c>
      <c r="BK683" s="140">
        <f>ROUND(I683*H683,2)</f>
        <v>0</v>
      </c>
      <c r="BL683" s="18" t="s">
        <v>247</v>
      </c>
      <c r="BM683" s="139" t="s">
        <v>748</v>
      </c>
    </row>
    <row r="684" spans="2:65" s="1" customFormat="1" ht="11.25">
      <c r="B684" s="33"/>
      <c r="D684" s="141" t="s">
        <v>148</v>
      </c>
      <c r="F684" s="142" t="s">
        <v>749</v>
      </c>
      <c r="I684" s="143"/>
      <c r="L684" s="33"/>
      <c r="M684" s="144"/>
      <c r="T684" s="54"/>
      <c r="AT684" s="18" t="s">
        <v>148</v>
      </c>
      <c r="AU684" s="18" t="s">
        <v>82</v>
      </c>
    </row>
    <row r="685" spans="2:65" s="12" customFormat="1" ht="11.25">
      <c r="B685" s="145"/>
      <c r="D685" s="146" t="s">
        <v>150</v>
      </c>
      <c r="E685" s="147" t="s">
        <v>19</v>
      </c>
      <c r="F685" s="148" t="s">
        <v>336</v>
      </c>
      <c r="H685" s="147" t="s">
        <v>19</v>
      </c>
      <c r="I685" s="149"/>
      <c r="L685" s="145"/>
      <c r="M685" s="150"/>
      <c r="T685" s="151"/>
      <c r="AT685" s="147" t="s">
        <v>150</v>
      </c>
      <c r="AU685" s="147" t="s">
        <v>82</v>
      </c>
      <c r="AV685" s="12" t="s">
        <v>80</v>
      </c>
      <c r="AW685" s="12" t="s">
        <v>33</v>
      </c>
      <c r="AX685" s="12" t="s">
        <v>72</v>
      </c>
      <c r="AY685" s="147" t="s">
        <v>139</v>
      </c>
    </row>
    <row r="686" spans="2:65" s="13" customFormat="1" ht="11.25">
      <c r="B686" s="152"/>
      <c r="D686" s="146" t="s">
        <v>150</v>
      </c>
      <c r="E686" s="153" t="s">
        <v>19</v>
      </c>
      <c r="F686" s="154" t="s">
        <v>376</v>
      </c>
      <c r="H686" s="155">
        <v>3.6</v>
      </c>
      <c r="I686" s="156"/>
      <c r="L686" s="152"/>
      <c r="M686" s="157"/>
      <c r="T686" s="158"/>
      <c r="AT686" s="153" t="s">
        <v>150</v>
      </c>
      <c r="AU686" s="153" t="s">
        <v>82</v>
      </c>
      <c r="AV686" s="13" t="s">
        <v>82</v>
      </c>
      <c r="AW686" s="13" t="s">
        <v>33</v>
      </c>
      <c r="AX686" s="13" t="s">
        <v>72</v>
      </c>
      <c r="AY686" s="153" t="s">
        <v>139</v>
      </c>
    </row>
    <row r="687" spans="2:65" s="14" customFormat="1" ht="11.25">
      <c r="B687" s="159"/>
      <c r="D687" s="146" t="s">
        <v>150</v>
      </c>
      <c r="E687" s="160" t="s">
        <v>19</v>
      </c>
      <c r="F687" s="161" t="s">
        <v>154</v>
      </c>
      <c r="H687" s="162">
        <v>3.6</v>
      </c>
      <c r="I687" s="163"/>
      <c r="L687" s="159"/>
      <c r="M687" s="164"/>
      <c r="T687" s="165"/>
      <c r="AT687" s="160" t="s">
        <v>150</v>
      </c>
      <c r="AU687" s="160" t="s">
        <v>82</v>
      </c>
      <c r="AV687" s="14" t="s">
        <v>146</v>
      </c>
      <c r="AW687" s="14" t="s">
        <v>33</v>
      </c>
      <c r="AX687" s="14" t="s">
        <v>80</v>
      </c>
      <c r="AY687" s="160" t="s">
        <v>139</v>
      </c>
    </row>
    <row r="688" spans="2:65" s="1" customFormat="1" ht="24.2" customHeight="1">
      <c r="B688" s="33"/>
      <c r="C688" s="128" t="s">
        <v>750</v>
      </c>
      <c r="D688" s="128" t="s">
        <v>141</v>
      </c>
      <c r="E688" s="129" t="s">
        <v>751</v>
      </c>
      <c r="F688" s="130" t="s">
        <v>752</v>
      </c>
      <c r="G688" s="131" t="s">
        <v>185</v>
      </c>
      <c r="H688" s="132">
        <v>6.0000000000000001E-3</v>
      </c>
      <c r="I688" s="133"/>
      <c r="J688" s="134">
        <f>ROUND(I688*H688,2)</f>
        <v>0</v>
      </c>
      <c r="K688" s="130" t="s">
        <v>145</v>
      </c>
      <c r="L688" s="33"/>
      <c r="M688" s="135" t="s">
        <v>19</v>
      </c>
      <c r="N688" s="136" t="s">
        <v>43</v>
      </c>
      <c r="P688" s="137">
        <f>O688*H688</f>
        <v>0</v>
      </c>
      <c r="Q688" s="137">
        <v>0</v>
      </c>
      <c r="R688" s="137">
        <f>Q688*H688</f>
        <v>0</v>
      </c>
      <c r="S688" s="137">
        <v>0</v>
      </c>
      <c r="T688" s="138">
        <f>S688*H688</f>
        <v>0</v>
      </c>
      <c r="AR688" s="139" t="s">
        <v>247</v>
      </c>
      <c r="AT688" s="139" t="s">
        <v>141</v>
      </c>
      <c r="AU688" s="139" t="s">
        <v>82</v>
      </c>
      <c r="AY688" s="18" t="s">
        <v>139</v>
      </c>
      <c r="BE688" s="140">
        <f>IF(N688="základní",J688,0)</f>
        <v>0</v>
      </c>
      <c r="BF688" s="140">
        <f>IF(N688="snížená",J688,0)</f>
        <v>0</v>
      </c>
      <c r="BG688" s="140">
        <f>IF(N688="zákl. přenesená",J688,0)</f>
        <v>0</v>
      </c>
      <c r="BH688" s="140">
        <f>IF(N688="sníž. přenesená",J688,0)</f>
        <v>0</v>
      </c>
      <c r="BI688" s="140">
        <f>IF(N688="nulová",J688,0)</f>
        <v>0</v>
      </c>
      <c r="BJ688" s="18" t="s">
        <v>80</v>
      </c>
      <c r="BK688" s="140">
        <f>ROUND(I688*H688,2)</f>
        <v>0</v>
      </c>
      <c r="BL688" s="18" t="s">
        <v>247</v>
      </c>
      <c r="BM688" s="139" t="s">
        <v>753</v>
      </c>
    </row>
    <row r="689" spans="2:65" s="1" customFormat="1" ht="11.25">
      <c r="B689" s="33"/>
      <c r="D689" s="141" t="s">
        <v>148</v>
      </c>
      <c r="F689" s="142" t="s">
        <v>754</v>
      </c>
      <c r="I689" s="143"/>
      <c r="L689" s="33"/>
      <c r="M689" s="144"/>
      <c r="T689" s="54"/>
      <c r="AT689" s="18" t="s">
        <v>148</v>
      </c>
      <c r="AU689" s="18" t="s">
        <v>82</v>
      </c>
    </row>
    <row r="690" spans="2:65" s="1" customFormat="1" ht="24.2" customHeight="1">
      <c r="B690" s="33"/>
      <c r="C690" s="128" t="s">
        <v>755</v>
      </c>
      <c r="D690" s="128" t="s">
        <v>141</v>
      </c>
      <c r="E690" s="129" t="s">
        <v>756</v>
      </c>
      <c r="F690" s="130" t="s">
        <v>757</v>
      </c>
      <c r="G690" s="131" t="s">
        <v>185</v>
      </c>
      <c r="H690" s="132">
        <v>6.0000000000000001E-3</v>
      </c>
      <c r="I690" s="133"/>
      <c r="J690" s="134">
        <f>ROUND(I690*H690,2)</f>
        <v>0</v>
      </c>
      <c r="K690" s="130" t="s">
        <v>145</v>
      </c>
      <c r="L690" s="33"/>
      <c r="M690" s="135" t="s">
        <v>19</v>
      </c>
      <c r="N690" s="136" t="s">
        <v>43</v>
      </c>
      <c r="P690" s="137">
        <f>O690*H690</f>
        <v>0</v>
      </c>
      <c r="Q690" s="137">
        <v>0</v>
      </c>
      <c r="R690" s="137">
        <f>Q690*H690</f>
        <v>0</v>
      </c>
      <c r="S690" s="137">
        <v>0</v>
      </c>
      <c r="T690" s="138">
        <f>S690*H690</f>
        <v>0</v>
      </c>
      <c r="AR690" s="139" t="s">
        <v>247</v>
      </c>
      <c r="AT690" s="139" t="s">
        <v>141</v>
      </c>
      <c r="AU690" s="139" t="s">
        <v>82</v>
      </c>
      <c r="AY690" s="18" t="s">
        <v>139</v>
      </c>
      <c r="BE690" s="140">
        <f>IF(N690="základní",J690,0)</f>
        <v>0</v>
      </c>
      <c r="BF690" s="140">
        <f>IF(N690="snížená",J690,0)</f>
        <v>0</v>
      </c>
      <c r="BG690" s="140">
        <f>IF(N690="zákl. přenesená",J690,0)</f>
        <v>0</v>
      </c>
      <c r="BH690" s="140">
        <f>IF(N690="sníž. přenesená",J690,0)</f>
        <v>0</v>
      </c>
      <c r="BI690" s="140">
        <f>IF(N690="nulová",J690,0)</f>
        <v>0</v>
      </c>
      <c r="BJ690" s="18" t="s">
        <v>80</v>
      </c>
      <c r="BK690" s="140">
        <f>ROUND(I690*H690,2)</f>
        <v>0</v>
      </c>
      <c r="BL690" s="18" t="s">
        <v>247</v>
      </c>
      <c r="BM690" s="139" t="s">
        <v>758</v>
      </c>
    </row>
    <row r="691" spans="2:65" s="1" customFormat="1" ht="11.25">
      <c r="B691" s="33"/>
      <c r="D691" s="141" t="s">
        <v>148</v>
      </c>
      <c r="F691" s="142" t="s">
        <v>759</v>
      </c>
      <c r="I691" s="143"/>
      <c r="L691" s="33"/>
      <c r="M691" s="144"/>
      <c r="T691" s="54"/>
      <c r="AT691" s="18" t="s">
        <v>148</v>
      </c>
      <c r="AU691" s="18" t="s">
        <v>82</v>
      </c>
    </row>
    <row r="692" spans="2:65" s="11" customFormat="1" ht="22.9" customHeight="1">
      <c r="B692" s="116"/>
      <c r="D692" s="117" t="s">
        <v>71</v>
      </c>
      <c r="E692" s="126" t="s">
        <v>760</v>
      </c>
      <c r="F692" s="126" t="s">
        <v>761</v>
      </c>
      <c r="I692" s="119"/>
      <c r="J692" s="127">
        <f>BK692</f>
        <v>0</v>
      </c>
      <c r="L692" s="116"/>
      <c r="M692" s="121"/>
      <c r="P692" s="122">
        <f>SUM(P693:P727)</f>
        <v>0</v>
      </c>
      <c r="R692" s="122">
        <f>SUM(R693:R727)</f>
        <v>0.22460875000000002</v>
      </c>
      <c r="T692" s="123">
        <f>SUM(T693:T727)</f>
        <v>0</v>
      </c>
      <c r="AR692" s="117" t="s">
        <v>82</v>
      </c>
      <c r="AT692" s="124" t="s">
        <v>71</v>
      </c>
      <c r="AU692" s="124" t="s">
        <v>80</v>
      </c>
      <c r="AY692" s="117" t="s">
        <v>139</v>
      </c>
      <c r="BK692" s="125">
        <f>SUM(BK693:BK727)</f>
        <v>0</v>
      </c>
    </row>
    <row r="693" spans="2:65" s="1" customFormat="1" ht="16.5" customHeight="1">
      <c r="B693" s="33"/>
      <c r="C693" s="128" t="s">
        <v>762</v>
      </c>
      <c r="D693" s="128" t="s">
        <v>141</v>
      </c>
      <c r="E693" s="129" t="s">
        <v>763</v>
      </c>
      <c r="F693" s="130" t="s">
        <v>764</v>
      </c>
      <c r="G693" s="131" t="s">
        <v>230</v>
      </c>
      <c r="H693" s="132">
        <v>4</v>
      </c>
      <c r="I693" s="133"/>
      <c r="J693" s="134">
        <f>ROUND(I693*H693,2)</f>
        <v>0</v>
      </c>
      <c r="K693" s="130" t="s">
        <v>145</v>
      </c>
      <c r="L693" s="33"/>
      <c r="M693" s="135" t="s">
        <v>19</v>
      </c>
      <c r="N693" s="136" t="s">
        <v>43</v>
      </c>
      <c r="P693" s="137">
        <f>O693*H693</f>
        <v>0</v>
      </c>
      <c r="Q693" s="137">
        <v>2.6848749999999999E-4</v>
      </c>
      <c r="R693" s="137">
        <f>Q693*H693</f>
        <v>1.0739499999999999E-3</v>
      </c>
      <c r="S693" s="137">
        <v>0</v>
      </c>
      <c r="T693" s="138">
        <f>S693*H693</f>
        <v>0</v>
      </c>
      <c r="AR693" s="139" t="s">
        <v>247</v>
      </c>
      <c r="AT693" s="139" t="s">
        <v>141</v>
      </c>
      <c r="AU693" s="139" t="s">
        <v>82</v>
      </c>
      <c r="AY693" s="18" t="s">
        <v>139</v>
      </c>
      <c r="BE693" s="140">
        <f>IF(N693="základní",J693,0)</f>
        <v>0</v>
      </c>
      <c r="BF693" s="140">
        <f>IF(N693="snížená",J693,0)</f>
        <v>0</v>
      </c>
      <c r="BG693" s="140">
        <f>IF(N693="zákl. přenesená",J693,0)</f>
        <v>0</v>
      </c>
      <c r="BH693" s="140">
        <f>IF(N693="sníž. přenesená",J693,0)</f>
        <v>0</v>
      </c>
      <c r="BI693" s="140">
        <f>IF(N693="nulová",J693,0)</f>
        <v>0</v>
      </c>
      <c r="BJ693" s="18" t="s">
        <v>80</v>
      </c>
      <c r="BK693" s="140">
        <f>ROUND(I693*H693,2)</f>
        <v>0</v>
      </c>
      <c r="BL693" s="18" t="s">
        <v>247</v>
      </c>
      <c r="BM693" s="139" t="s">
        <v>765</v>
      </c>
    </row>
    <row r="694" spans="2:65" s="1" customFormat="1" ht="11.25">
      <c r="B694" s="33"/>
      <c r="D694" s="141" t="s">
        <v>148</v>
      </c>
      <c r="F694" s="142" t="s">
        <v>766</v>
      </c>
      <c r="I694" s="143"/>
      <c r="L694" s="33"/>
      <c r="M694" s="144"/>
      <c r="T694" s="54"/>
      <c r="AT694" s="18" t="s">
        <v>148</v>
      </c>
      <c r="AU694" s="18" t="s">
        <v>82</v>
      </c>
    </row>
    <row r="695" spans="2:65" s="12" customFormat="1" ht="11.25">
      <c r="B695" s="145"/>
      <c r="D695" s="146" t="s">
        <v>150</v>
      </c>
      <c r="E695" s="147" t="s">
        <v>19</v>
      </c>
      <c r="F695" s="148" t="s">
        <v>336</v>
      </c>
      <c r="H695" s="147" t="s">
        <v>19</v>
      </c>
      <c r="I695" s="149"/>
      <c r="L695" s="145"/>
      <c r="M695" s="150"/>
      <c r="T695" s="151"/>
      <c r="AT695" s="147" t="s">
        <v>150</v>
      </c>
      <c r="AU695" s="147" t="s">
        <v>82</v>
      </c>
      <c r="AV695" s="12" t="s">
        <v>80</v>
      </c>
      <c r="AW695" s="12" t="s">
        <v>33</v>
      </c>
      <c r="AX695" s="12" t="s">
        <v>72</v>
      </c>
      <c r="AY695" s="147" t="s">
        <v>139</v>
      </c>
    </row>
    <row r="696" spans="2:65" s="13" customFormat="1" ht="11.25">
      <c r="B696" s="152"/>
      <c r="D696" s="146" t="s">
        <v>150</v>
      </c>
      <c r="E696" s="153" t="s">
        <v>19</v>
      </c>
      <c r="F696" s="154" t="s">
        <v>767</v>
      </c>
      <c r="H696" s="155">
        <v>4</v>
      </c>
      <c r="I696" s="156"/>
      <c r="L696" s="152"/>
      <c r="M696" s="157"/>
      <c r="T696" s="158"/>
      <c r="AT696" s="153" t="s">
        <v>150</v>
      </c>
      <c r="AU696" s="153" t="s">
        <v>82</v>
      </c>
      <c r="AV696" s="13" t="s">
        <v>82</v>
      </c>
      <c r="AW696" s="13" t="s">
        <v>33</v>
      </c>
      <c r="AX696" s="13" t="s">
        <v>72</v>
      </c>
      <c r="AY696" s="153" t="s">
        <v>139</v>
      </c>
    </row>
    <row r="697" spans="2:65" s="14" customFormat="1" ht="11.25">
      <c r="B697" s="159"/>
      <c r="D697" s="146" t="s">
        <v>150</v>
      </c>
      <c r="E697" s="160" t="s">
        <v>19</v>
      </c>
      <c r="F697" s="161" t="s">
        <v>154</v>
      </c>
      <c r="H697" s="162">
        <v>4</v>
      </c>
      <c r="I697" s="163"/>
      <c r="L697" s="159"/>
      <c r="M697" s="164"/>
      <c r="T697" s="165"/>
      <c r="AT697" s="160" t="s">
        <v>150</v>
      </c>
      <c r="AU697" s="160" t="s">
        <v>82</v>
      </c>
      <c r="AV697" s="14" t="s">
        <v>146</v>
      </c>
      <c r="AW697" s="14" t="s">
        <v>33</v>
      </c>
      <c r="AX697" s="14" t="s">
        <v>80</v>
      </c>
      <c r="AY697" s="160" t="s">
        <v>139</v>
      </c>
    </row>
    <row r="698" spans="2:65" s="1" customFormat="1" ht="16.5" customHeight="1">
      <c r="B698" s="33"/>
      <c r="C698" s="174" t="s">
        <v>768</v>
      </c>
      <c r="D698" s="174" t="s">
        <v>332</v>
      </c>
      <c r="E698" s="175" t="s">
        <v>769</v>
      </c>
      <c r="F698" s="176" t="s">
        <v>770</v>
      </c>
      <c r="G698" s="177" t="s">
        <v>197</v>
      </c>
      <c r="H698" s="178">
        <v>2.16</v>
      </c>
      <c r="I698" s="179"/>
      <c r="J698" s="180">
        <f>ROUND(I698*H698,2)</f>
        <v>0</v>
      </c>
      <c r="K698" s="176" t="s">
        <v>145</v>
      </c>
      <c r="L698" s="181"/>
      <c r="M698" s="182" t="s">
        <v>19</v>
      </c>
      <c r="N698" s="183" t="s">
        <v>43</v>
      </c>
      <c r="P698" s="137">
        <f>O698*H698</f>
        <v>0</v>
      </c>
      <c r="Q698" s="137">
        <v>4.0280000000000003E-2</v>
      </c>
      <c r="R698" s="137">
        <f>Q698*H698</f>
        <v>8.7004800000000007E-2</v>
      </c>
      <c r="S698" s="137">
        <v>0</v>
      </c>
      <c r="T698" s="138">
        <f>S698*H698</f>
        <v>0</v>
      </c>
      <c r="AR698" s="139" t="s">
        <v>371</v>
      </c>
      <c r="AT698" s="139" t="s">
        <v>332</v>
      </c>
      <c r="AU698" s="139" t="s">
        <v>82</v>
      </c>
      <c r="AY698" s="18" t="s">
        <v>139</v>
      </c>
      <c r="BE698" s="140">
        <f>IF(N698="základní",J698,0)</f>
        <v>0</v>
      </c>
      <c r="BF698" s="140">
        <f>IF(N698="snížená",J698,0)</f>
        <v>0</v>
      </c>
      <c r="BG698" s="140">
        <f>IF(N698="zákl. přenesená",J698,0)</f>
        <v>0</v>
      </c>
      <c r="BH698" s="140">
        <f>IF(N698="sníž. přenesená",J698,0)</f>
        <v>0</v>
      </c>
      <c r="BI698" s="140">
        <f>IF(N698="nulová",J698,0)</f>
        <v>0</v>
      </c>
      <c r="BJ698" s="18" t="s">
        <v>80</v>
      </c>
      <c r="BK698" s="140">
        <f>ROUND(I698*H698,2)</f>
        <v>0</v>
      </c>
      <c r="BL698" s="18" t="s">
        <v>247</v>
      </c>
      <c r="BM698" s="139" t="s">
        <v>771</v>
      </c>
    </row>
    <row r="699" spans="2:65" s="13" customFormat="1" ht="11.25">
      <c r="B699" s="152"/>
      <c r="D699" s="146" t="s">
        <v>150</v>
      </c>
      <c r="E699" s="153" t="s">
        <v>19</v>
      </c>
      <c r="F699" s="154" t="s">
        <v>772</v>
      </c>
      <c r="H699" s="155">
        <v>2.16</v>
      </c>
      <c r="I699" s="156"/>
      <c r="L699" s="152"/>
      <c r="M699" s="157"/>
      <c r="T699" s="158"/>
      <c r="AT699" s="153" t="s">
        <v>150</v>
      </c>
      <c r="AU699" s="153" t="s">
        <v>82</v>
      </c>
      <c r="AV699" s="13" t="s">
        <v>82</v>
      </c>
      <c r="AW699" s="13" t="s">
        <v>33</v>
      </c>
      <c r="AX699" s="13" t="s">
        <v>72</v>
      </c>
      <c r="AY699" s="153" t="s">
        <v>139</v>
      </c>
    </row>
    <row r="700" spans="2:65" s="14" customFormat="1" ht="11.25">
      <c r="B700" s="159"/>
      <c r="D700" s="146" t="s">
        <v>150</v>
      </c>
      <c r="E700" s="160" t="s">
        <v>19</v>
      </c>
      <c r="F700" s="161" t="s">
        <v>154</v>
      </c>
      <c r="H700" s="162">
        <v>2.16</v>
      </c>
      <c r="I700" s="163"/>
      <c r="L700" s="159"/>
      <c r="M700" s="164"/>
      <c r="T700" s="165"/>
      <c r="AT700" s="160" t="s">
        <v>150</v>
      </c>
      <c r="AU700" s="160" t="s">
        <v>82</v>
      </c>
      <c r="AV700" s="14" t="s">
        <v>146</v>
      </c>
      <c r="AW700" s="14" t="s">
        <v>33</v>
      </c>
      <c r="AX700" s="14" t="s">
        <v>80</v>
      </c>
      <c r="AY700" s="160" t="s">
        <v>139</v>
      </c>
    </row>
    <row r="701" spans="2:65" s="1" customFormat="1" ht="24.2" customHeight="1">
      <c r="B701" s="33"/>
      <c r="C701" s="128" t="s">
        <v>773</v>
      </c>
      <c r="D701" s="128" t="s">
        <v>141</v>
      </c>
      <c r="E701" s="129" t="s">
        <v>774</v>
      </c>
      <c r="F701" s="130" t="s">
        <v>775</v>
      </c>
      <c r="G701" s="131" t="s">
        <v>230</v>
      </c>
      <c r="H701" s="132">
        <v>7</v>
      </c>
      <c r="I701" s="133"/>
      <c r="J701" s="134">
        <f>ROUND(I701*H701,2)</f>
        <v>0</v>
      </c>
      <c r="K701" s="130" t="s">
        <v>145</v>
      </c>
      <c r="L701" s="33"/>
      <c r="M701" s="135" t="s">
        <v>19</v>
      </c>
      <c r="N701" s="136" t="s">
        <v>43</v>
      </c>
      <c r="P701" s="137">
        <f>O701*H701</f>
        <v>0</v>
      </c>
      <c r="Q701" s="137">
        <v>0</v>
      </c>
      <c r="R701" s="137">
        <f>Q701*H701</f>
        <v>0</v>
      </c>
      <c r="S701" s="137">
        <v>0</v>
      </c>
      <c r="T701" s="138">
        <f>S701*H701</f>
        <v>0</v>
      </c>
      <c r="AR701" s="139" t="s">
        <v>247</v>
      </c>
      <c r="AT701" s="139" t="s">
        <v>141</v>
      </c>
      <c r="AU701" s="139" t="s">
        <v>82</v>
      </c>
      <c r="AY701" s="18" t="s">
        <v>139</v>
      </c>
      <c r="BE701" s="140">
        <f>IF(N701="základní",J701,0)</f>
        <v>0</v>
      </c>
      <c r="BF701" s="140">
        <f>IF(N701="snížená",J701,0)</f>
        <v>0</v>
      </c>
      <c r="BG701" s="140">
        <f>IF(N701="zákl. přenesená",J701,0)</f>
        <v>0</v>
      </c>
      <c r="BH701" s="140">
        <f>IF(N701="sníž. přenesená",J701,0)</f>
        <v>0</v>
      </c>
      <c r="BI701" s="140">
        <f>IF(N701="nulová",J701,0)</f>
        <v>0</v>
      </c>
      <c r="BJ701" s="18" t="s">
        <v>80</v>
      </c>
      <c r="BK701" s="140">
        <f>ROUND(I701*H701,2)</f>
        <v>0</v>
      </c>
      <c r="BL701" s="18" t="s">
        <v>247</v>
      </c>
      <c r="BM701" s="139" t="s">
        <v>776</v>
      </c>
    </row>
    <row r="702" spans="2:65" s="1" customFormat="1" ht="11.25">
      <c r="B702" s="33"/>
      <c r="D702" s="141" t="s">
        <v>148</v>
      </c>
      <c r="F702" s="142" t="s">
        <v>777</v>
      </c>
      <c r="I702" s="143"/>
      <c r="L702" s="33"/>
      <c r="M702" s="144"/>
      <c r="T702" s="54"/>
      <c r="AT702" s="18" t="s">
        <v>148</v>
      </c>
      <c r="AU702" s="18" t="s">
        <v>82</v>
      </c>
    </row>
    <row r="703" spans="2:65" s="12" customFormat="1" ht="11.25">
      <c r="B703" s="145"/>
      <c r="D703" s="146" t="s">
        <v>150</v>
      </c>
      <c r="E703" s="147" t="s">
        <v>19</v>
      </c>
      <c r="F703" s="148" t="s">
        <v>336</v>
      </c>
      <c r="H703" s="147" t="s">
        <v>19</v>
      </c>
      <c r="I703" s="149"/>
      <c r="L703" s="145"/>
      <c r="M703" s="150"/>
      <c r="T703" s="151"/>
      <c r="AT703" s="147" t="s">
        <v>150</v>
      </c>
      <c r="AU703" s="147" t="s">
        <v>82</v>
      </c>
      <c r="AV703" s="12" t="s">
        <v>80</v>
      </c>
      <c r="AW703" s="12" t="s">
        <v>33</v>
      </c>
      <c r="AX703" s="12" t="s">
        <v>72</v>
      </c>
      <c r="AY703" s="147" t="s">
        <v>139</v>
      </c>
    </row>
    <row r="704" spans="2:65" s="13" customFormat="1" ht="11.25">
      <c r="B704" s="152"/>
      <c r="D704" s="146" t="s">
        <v>150</v>
      </c>
      <c r="E704" s="153" t="s">
        <v>19</v>
      </c>
      <c r="F704" s="154" t="s">
        <v>234</v>
      </c>
      <c r="H704" s="155">
        <v>7</v>
      </c>
      <c r="I704" s="156"/>
      <c r="L704" s="152"/>
      <c r="M704" s="157"/>
      <c r="T704" s="158"/>
      <c r="AT704" s="153" t="s">
        <v>150</v>
      </c>
      <c r="AU704" s="153" t="s">
        <v>82</v>
      </c>
      <c r="AV704" s="13" t="s">
        <v>82</v>
      </c>
      <c r="AW704" s="13" t="s">
        <v>33</v>
      </c>
      <c r="AX704" s="13" t="s">
        <v>72</v>
      </c>
      <c r="AY704" s="153" t="s">
        <v>139</v>
      </c>
    </row>
    <row r="705" spans="2:65" s="14" customFormat="1" ht="11.25">
      <c r="B705" s="159"/>
      <c r="D705" s="146" t="s">
        <v>150</v>
      </c>
      <c r="E705" s="160" t="s">
        <v>19</v>
      </c>
      <c r="F705" s="161" t="s">
        <v>154</v>
      </c>
      <c r="H705" s="162">
        <v>7</v>
      </c>
      <c r="I705" s="163"/>
      <c r="L705" s="159"/>
      <c r="M705" s="164"/>
      <c r="T705" s="165"/>
      <c r="AT705" s="160" t="s">
        <v>150</v>
      </c>
      <c r="AU705" s="160" t="s">
        <v>82</v>
      </c>
      <c r="AV705" s="14" t="s">
        <v>146</v>
      </c>
      <c r="AW705" s="14" t="s">
        <v>33</v>
      </c>
      <c r="AX705" s="14" t="s">
        <v>80</v>
      </c>
      <c r="AY705" s="160" t="s">
        <v>139</v>
      </c>
    </row>
    <row r="706" spans="2:65" s="1" customFormat="1" ht="16.5" customHeight="1">
      <c r="B706" s="33"/>
      <c r="C706" s="174" t="s">
        <v>778</v>
      </c>
      <c r="D706" s="174" t="s">
        <v>332</v>
      </c>
      <c r="E706" s="175" t="s">
        <v>779</v>
      </c>
      <c r="F706" s="176" t="s">
        <v>780</v>
      </c>
      <c r="G706" s="177" t="s">
        <v>230</v>
      </c>
      <c r="H706" s="178">
        <v>7</v>
      </c>
      <c r="I706" s="179"/>
      <c r="J706" s="180">
        <f>ROUND(I706*H706,2)</f>
        <v>0</v>
      </c>
      <c r="K706" s="176" t="s">
        <v>145</v>
      </c>
      <c r="L706" s="181"/>
      <c r="M706" s="182" t="s">
        <v>19</v>
      </c>
      <c r="N706" s="183" t="s">
        <v>43</v>
      </c>
      <c r="P706" s="137">
        <f>O706*H706</f>
        <v>0</v>
      </c>
      <c r="Q706" s="137">
        <v>1.7500000000000002E-2</v>
      </c>
      <c r="R706" s="137">
        <f>Q706*H706</f>
        <v>0.12250000000000001</v>
      </c>
      <c r="S706" s="137">
        <v>0</v>
      </c>
      <c r="T706" s="138">
        <f>S706*H706</f>
        <v>0</v>
      </c>
      <c r="AR706" s="139" t="s">
        <v>371</v>
      </c>
      <c r="AT706" s="139" t="s">
        <v>332</v>
      </c>
      <c r="AU706" s="139" t="s">
        <v>82</v>
      </c>
      <c r="AY706" s="18" t="s">
        <v>139</v>
      </c>
      <c r="BE706" s="140">
        <f>IF(N706="základní",J706,0)</f>
        <v>0</v>
      </c>
      <c r="BF706" s="140">
        <f>IF(N706="snížená",J706,0)</f>
        <v>0</v>
      </c>
      <c r="BG706" s="140">
        <f>IF(N706="zákl. přenesená",J706,0)</f>
        <v>0</v>
      </c>
      <c r="BH706" s="140">
        <f>IF(N706="sníž. přenesená",J706,0)</f>
        <v>0</v>
      </c>
      <c r="BI706" s="140">
        <f>IF(N706="nulová",J706,0)</f>
        <v>0</v>
      </c>
      <c r="BJ706" s="18" t="s">
        <v>80</v>
      </c>
      <c r="BK706" s="140">
        <f>ROUND(I706*H706,2)</f>
        <v>0</v>
      </c>
      <c r="BL706" s="18" t="s">
        <v>247</v>
      </c>
      <c r="BM706" s="139" t="s">
        <v>781</v>
      </c>
    </row>
    <row r="707" spans="2:65" s="1" customFormat="1" ht="16.5" customHeight="1">
      <c r="B707" s="33"/>
      <c r="C707" s="128" t="s">
        <v>782</v>
      </c>
      <c r="D707" s="128" t="s">
        <v>141</v>
      </c>
      <c r="E707" s="129" t="s">
        <v>783</v>
      </c>
      <c r="F707" s="130" t="s">
        <v>784</v>
      </c>
      <c r="G707" s="131" t="s">
        <v>230</v>
      </c>
      <c r="H707" s="132">
        <v>3</v>
      </c>
      <c r="I707" s="133"/>
      <c r="J707" s="134">
        <f>ROUND(I707*H707,2)</f>
        <v>0</v>
      </c>
      <c r="K707" s="130" t="s">
        <v>145</v>
      </c>
      <c r="L707" s="33"/>
      <c r="M707" s="135" t="s">
        <v>19</v>
      </c>
      <c r="N707" s="136" t="s">
        <v>43</v>
      </c>
      <c r="P707" s="137">
        <f>O707*H707</f>
        <v>0</v>
      </c>
      <c r="Q707" s="137">
        <v>0</v>
      </c>
      <c r="R707" s="137">
        <f>Q707*H707</f>
        <v>0</v>
      </c>
      <c r="S707" s="137">
        <v>0</v>
      </c>
      <c r="T707" s="138">
        <f>S707*H707</f>
        <v>0</v>
      </c>
      <c r="AR707" s="139" t="s">
        <v>247</v>
      </c>
      <c r="AT707" s="139" t="s">
        <v>141</v>
      </c>
      <c r="AU707" s="139" t="s">
        <v>82</v>
      </c>
      <c r="AY707" s="18" t="s">
        <v>139</v>
      </c>
      <c r="BE707" s="140">
        <f>IF(N707="základní",J707,0)</f>
        <v>0</v>
      </c>
      <c r="BF707" s="140">
        <f>IF(N707="snížená",J707,0)</f>
        <v>0</v>
      </c>
      <c r="BG707" s="140">
        <f>IF(N707="zákl. přenesená",J707,0)</f>
        <v>0</v>
      </c>
      <c r="BH707" s="140">
        <f>IF(N707="sníž. přenesená",J707,0)</f>
        <v>0</v>
      </c>
      <c r="BI707" s="140">
        <f>IF(N707="nulová",J707,0)</f>
        <v>0</v>
      </c>
      <c r="BJ707" s="18" t="s">
        <v>80</v>
      </c>
      <c r="BK707" s="140">
        <f>ROUND(I707*H707,2)</f>
        <v>0</v>
      </c>
      <c r="BL707" s="18" t="s">
        <v>247</v>
      </c>
      <c r="BM707" s="139" t="s">
        <v>785</v>
      </c>
    </row>
    <row r="708" spans="2:65" s="1" customFormat="1" ht="11.25">
      <c r="B708" s="33"/>
      <c r="D708" s="141" t="s">
        <v>148</v>
      </c>
      <c r="F708" s="142" t="s">
        <v>786</v>
      </c>
      <c r="I708" s="143"/>
      <c r="L708" s="33"/>
      <c r="M708" s="144"/>
      <c r="T708" s="54"/>
      <c r="AT708" s="18" t="s">
        <v>148</v>
      </c>
      <c r="AU708" s="18" t="s">
        <v>82</v>
      </c>
    </row>
    <row r="709" spans="2:65" s="12" customFormat="1" ht="11.25">
      <c r="B709" s="145"/>
      <c r="D709" s="146" t="s">
        <v>150</v>
      </c>
      <c r="E709" s="147" t="s">
        <v>19</v>
      </c>
      <c r="F709" s="148" t="s">
        <v>521</v>
      </c>
      <c r="H709" s="147" t="s">
        <v>19</v>
      </c>
      <c r="I709" s="149"/>
      <c r="L709" s="145"/>
      <c r="M709" s="150"/>
      <c r="T709" s="151"/>
      <c r="AT709" s="147" t="s">
        <v>150</v>
      </c>
      <c r="AU709" s="147" t="s">
        <v>82</v>
      </c>
      <c r="AV709" s="12" t="s">
        <v>80</v>
      </c>
      <c r="AW709" s="12" t="s">
        <v>33</v>
      </c>
      <c r="AX709" s="12" t="s">
        <v>72</v>
      </c>
      <c r="AY709" s="147" t="s">
        <v>139</v>
      </c>
    </row>
    <row r="710" spans="2:65" s="13" customFormat="1" ht="11.25">
      <c r="B710" s="152"/>
      <c r="D710" s="146" t="s">
        <v>150</v>
      </c>
      <c r="E710" s="153" t="s">
        <v>19</v>
      </c>
      <c r="F710" s="154" t="s">
        <v>787</v>
      </c>
      <c r="H710" s="155">
        <v>3</v>
      </c>
      <c r="I710" s="156"/>
      <c r="L710" s="152"/>
      <c r="M710" s="157"/>
      <c r="T710" s="158"/>
      <c r="AT710" s="153" t="s">
        <v>150</v>
      </c>
      <c r="AU710" s="153" t="s">
        <v>82</v>
      </c>
      <c r="AV710" s="13" t="s">
        <v>82</v>
      </c>
      <c r="AW710" s="13" t="s">
        <v>33</v>
      </c>
      <c r="AX710" s="13" t="s">
        <v>72</v>
      </c>
      <c r="AY710" s="153" t="s">
        <v>139</v>
      </c>
    </row>
    <row r="711" spans="2:65" s="14" customFormat="1" ht="11.25">
      <c r="B711" s="159"/>
      <c r="D711" s="146" t="s">
        <v>150</v>
      </c>
      <c r="E711" s="160" t="s">
        <v>19</v>
      </c>
      <c r="F711" s="161" t="s">
        <v>154</v>
      </c>
      <c r="H711" s="162">
        <v>3</v>
      </c>
      <c r="I711" s="163"/>
      <c r="L711" s="159"/>
      <c r="M711" s="164"/>
      <c r="T711" s="165"/>
      <c r="AT711" s="160" t="s">
        <v>150</v>
      </c>
      <c r="AU711" s="160" t="s">
        <v>82</v>
      </c>
      <c r="AV711" s="14" t="s">
        <v>146</v>
      </c>
      <c r="AW711" s="14" t="s">
        <v>33</v>
      </c>
      <c r="AX711" s="14" t="s">
        <v>80</v>
      </c>
      <c r="AY711" s="160" t="s">
        <v>139</v>
      </c>
    </row>
    <row r="712" spans="2:65" s="1" customFormat="1" ht="16.5" customHeight="1">
      <c r="B712" s="33"/>
      <c r="C712" s="174" t="s">
        <v>788</v>
      </c>
      <c r="D712" s="174" t="s">
        <v>332</v>
      </c>
      <c r="E712" s="175" t="s">
        <v>789</v>
      </c>
      <c r="F712" s="176" t="s">
        <v>790</v>
      </c>
      <c r="G712" s="177" t="s">
        <v>230</v>
      </c>
      <c r="H712" s="178">
        <v>3</v>
      </c>
      <c r="I712" s="179"/>
      <c r="J712" s="180">
        <f>ROUND(I712*H712,2)</f>
        <v>0</v>
      </c>
      <c r="K712" s="176" t="s">
        <v>791</v>
      </c>
      <c r="L712" s="181"/>
      <c r="M712" s="182" t="s">
        <v>19</v>
      </c>
      <c r="N712" s="183" t="s">
        <v>43</v>
      </c>
      <c r="P712" s="137">
        <f>O712*H712</f>
        <v>0</v>
      </c>
      <c r="Q712" s="137">
        <v>2.9E-4</v>
      </c>
      <c r="R712" s="137">
        <f>Q712*H712</f>
        <v>8.7000000000000001E-4</v>
      </c>
      <c r="S712" s="137">
        <v>0</v>
      </c>
      <c r="T712" s="138">
        <f>S712*H712</f>
        <v>0</v>
      </c>
      <c r="AR712" s="139" t="s">
        <v>371</v>
      </c>
      <c r="AT712" s="139" t="s">
        <v>332</v>
      </c>
      <c r="AU712" s="139" t="s">
        <v>82</v>
      </c>
      <c r="AY712" s="18" t="s">
        <v>139</v>
      </c>
      <c r="BE712" s="140">
        <f>IF(N712="základní",J712,0)</f>
        <v>0</v>
      </c>
      <c r="BF712" s="140">
        <f>IF(N712="snížená",J712,0)</f>
        <v>0</v>
      </c>
      <c r="BG712" s="140">
        <f>IF(N712="zákl. přenesená",J712,0)</f>
        <v>0</v>
      </c>
      <c r="BH712" s="140">
        <f>IF(N712="sníž. přenesená",J712,0)</f>
        <v>0</v>
      </c>
      <c r="BI712" s="140">
        <f>IF(N712="nulová",J712,0)</f>
        <v>0</v>
      </c>
      <c r="BJ712" s="18" t="s">
        <v>80</v>
      </c>
      <c r="BK712" s="140">
        <f>ROUND(I712*H712,2)</f>
        <v>0</v>
      </c>
      <c r="BL712" s="18" t="s">
        <v>247</v>
      </c>
      <c r="BM712" s="139" t="s">
        <v>792</v>
      </c>
    </row>
    <row r="713" spans="2:65" s="1" customFormat="1" ht="16.5" customHeight="1">
      <c r="B713" s="33"/>
      <c r="C713" s="128" t="s">
        <v>793</v>
      </c>
      <c r="D713" s="128" t="s">
        <v>141</v>
      </c>
      <c r="E713" s="129" t="s">
        <v>794</v>
      </c>
      <c r="F713" s="130" t="s">
        <v>795</v>
      </c>
      <c r="G713" s="131" t="s">
        <v>230</v>
      </c>
      <c r="H713" s="132">
        <v>7</v>
      </c>
      <c r="I713" s="133"/>
      <c r="J713" s="134">
        <f>ROUND(I713*H713,2)</f>
        <v>0</v>
      </c>
      <c r="K713" s="130" t="s">
        <v>145</v>
      </c>
      <c r="L713" s="33"/>
      <c r="M713" s="135" t="s">
        <v>19</v>
      </c>
      <c r="N713" s="136" t="s">
        <v>43</v>
      </c>
      <c r="P713" s="137">
        <f>O713*H713</f>
        <v>0</v>
      </c>
      <c r="Q713" s="137">
        <v>0</v>
      </c>
      <c r="R713" s="137">
        <f>Q713*H713</f>
        <v>0</v>
      </c>
      <c r="S713" s="137">
        <v>0</v>
      </c>
      <c r="T713" s="138">
        <f>S713*H713</f>
        <v>0</v>
      </c>
      <c r="AR713" s="139" t="s">
        <v>247</v>
      </c>
      <c r="AT713" s="139" t="s">
        <v>141</v>
      </c>
      <c r="AU713" s="139" t="s">
        <v>82</v>
      </c>
      <c r="AY713" s="18" t="s">
        <v>139</v>
      </c>
      <c r="BE713" s="140">
        <f>IF(N713="základní",J713,0)</f>
        <v>0</v>
      </c>
      <c r="BF713" s="140">
        <f>IF(N713="snížená",J713,0)</f>
        <v>0</v>
      </c>
      <c r="BG713" s="140">
        <f>IF(N713="zákl. přenesená",J713,0)</f>
        <v>0</v>
      </c>
      <c r="BH713" s="140">
        <f>IF(N713="sníž. přenesená",J713,0)</f>
        <v>0</v>
      </c>
      <c r="BI713" s="140">
        <f>IF(N713="nulová",J713,0)</f>
        <v>0</v>
      </c>
      <c r="BJ713" s="18" t="s">
        <v>80</v>
      </c>
      <c r="BK713" s="140">
        <f>ROUND(I713*H713,2)</f>
        <v>0</v>
      </c>
      <c r="BL713" s="18" t="s">
        <v>247</v>
      </c>
      <c r="BM713" s="139" t="s">
        <v>796</v>
      </c>
    </row>
    <row r="714" spans="2:65" s="1" customFormat="1" ht="11.25">
      <c r="B714" s="33"/>
      <c r="D714" s="141" t="s">
        <v>148</v>
      </c>
      <c r="F714" s="142" t="s">
        <v>797</v>
      </c>
      <c r="I714" s="143"/>
      <c r="L714" s="33"/>
      <c r="M714" s="144"/>
      <c r="T714" s="54"/>
      <c r="AT714" s="18" t="s">
        <v>148</v>
      </c>
      <c r="AU714" s="18" t="s">
        <v>82</v>
      </c>
    </row>
    <row r="715" spans="2:65" s="1" customFormat="1" ht="16.5" customHeight="1">
      <c r="B715" s="33"/>
      <c r="C715" s="174" t="s">
        <v>798</v>
      </c>
      <c r="D715" s="174" t="s">
        <v>332</v>
      </c>
      <c r="E715" s="175" t="s">
        <v>799</v>
      </c>
      <c r="F715" s="176" t="s">
        <v>800</v>
      </c>
      <c r="G715" s="177" t="s">
        <v>230</v>
      </c>
      <c r="H715" s="178">
        <v>7</v>
      </c>
      <c r="I715" s="179"/>
      <c r="J715" s="180">
        <f>ROUND(I715*H715,2)</f>
        <v>0</v>
      </c>
      <c r="K715" s="176" t="s">
        <v>791</v>
      </c>
      <c r="L715" s="181"/>
      <c r="M715" s="182" t="s">
        <v>19</v>
      </c>
      <c r="N715" s="183" t="s">
        <v>43</v>
      </c>
      <c r="P715" s="137">
        <f>O715*H715</f>
        <v>0</v>
      </c>
      <c r="Q715" s="137">
        <v>1.1999999999999999E-3</v>
      </c>
      <c r="R715" s="137">
        <f>Q715*H715</f>
        <v>8.3999999999999995E-3</v>
      </c>
      <c r="S715" s="137">
        <v>0</v>
      </c>
      <c r="T715" s="138">
        <f>S715*H715</f>
        <v>0</v>
      </c>
      <c r="AR715" s="139" t="s">
        <v>371</v>
      </c>
      <c r="AT715" s="139" t="s">
        <v>332</v>
      </c>
      <c r="AU715" s="139" t="s">
        <v>82</v>
      </c>
      <c r="AY715" s="18" t="s">
        <v>139</v>
      </c>
      <c r="BE715" s="140">
        <f>IF(N715="základní",J715,0)</f>
        <v>0</v>
      </c>
      <c r="BF715" s="140">
        <f>IF(N715="snížená",J715,0)</f>
        <v>0</v>
      </c>
      <c r="BG715" s="140">
        <f>IF(N715="zákl. přenesená",J715,0)</f>
        <v>0</v>
      </c>
      <c r="BH715" s="140">
        <f>IF(N715="sníž. přenesená",J715,0)</f>
        <v>0</v>
      </c>
      <c r="BI715" s="140">
        <f>IF(N715="nulová",J715,0)</f>
        <v>0</v>
      </c>
      <c r="BJ715" s="18" t="s">
        <v>80</v>
      </c>
      <c r="BK715" s="140">
        <f>ROUND(I715*H715,2)</f>
        <v>0</v>
      </c>
      <c r="BL715" s="18" t="s">
        <v>247</v>
      </c>
      <c r="BM715" s="139" t="s">
        <v>801</v>
      </c>
    </row>
    <row r="716" spans="2:65" s="1" customFormat="1" ht="21.75" customHeight="1">
      <c r="B716" s="33"/>
      <c r="C716" s="128" t="s">
        <v>802</v>
      </c>
      <c r="D716" s="128" t="s">
        <v>141</v>
      </c>
      <c r="E716" s="129" t="s">
        <v>803</v>
      </c>
      <c r="F716" s="130" t="s">
        <v>804</v>
      </c>
      <c r="G716" s="131" t="s">
        <v>313</v>
      </c>
      <c r="H716" s="132">
        <v>3.6</v>
      </c>
      <c r="I716" s="133"/>
      <c r="J716" s="134">
        <f>ROUND(I716*H716,2)</f>
        <v>0</v>
      </c>
      <c r="K716" s="130" t="s">
        <v>145</v>
      </c>
      <c r="L716" s="33"/>
      <c r="M716" s="135" t="s">
        <v>19</v>
      </c>
      <c r="N716" s="136" t="s">
        <v>43</v>
      </c>
      <c r="P716" s="137">
        <f>O716*H716</f>
        <v>0</v>
      </c>
      <c r="Q716" s="137">
        <v>0</v>
      </c>
      <c r="R716" s="137">
        <f>Q716*H716</f>
        <v>0</v>
      </c>
      <c r="S716" s="137">
        <v>0</v>
      </c>
      <c r="T716" s="138">
        <f>S716*H716</f>
        <v>0</v>
      </c>
      <c r="AR716" s="139" t="s">
        <v>247</v>
      </c>
      <c r="AT716" s="139" t="s">
        <v>141</v>
      </c>
      <c r="AU716" s="139" t="s">
        <v>82</v>
      </c>
      <c r="AY716" s="18" t="s">
        <v>139</v>
      </c>
      <c r="BE716" s="140">
        <f>IF(N716="základní",J716,0)</f>
        <v>0</v>
      </c>
      <c r="BF716" s="140">
        <f>IF(N716="snížená",J716,0)</f>
        <v>0</v>
      </c>
      <c r="BG716" s="140">
        <f>IF(N716="zákl. přenesená",J716,0)</f>
        <v>0</v>
      </c>
      <c r="BH716" s="140">
        <f>IF(N716="sníž. přenesená",J716,0)</f>
        <v>0</v>
      </c>
      <c r="BI716" s="140">
        <f>IF(N716="nulová",J716,0)</f>
        <v>0</v>
      </c>
      <c r="BJ716" s="18" t="s">
        <v>80</v>
      </c>
      <c r="BK716" s="140">
        <f>ROUND(I716*H716,2)</f>
        <v>0</v>
      </c>
      <c r="BL716" s="18" t="s">
        <v>247</v>
      </c>
      <c r="BM716" s="139" t="s">
        <v>805</v>
      </c>
    </row>
    <row r="717" spans="2:65" s="1" customFormat="1" ht="11.25">
      <c r="B717" s="33"/>
      <c r="D717" s="141" t="s">
        <v>148</v>
      </c>
      <c r="F717" s="142" t="s">
        <v>806</v>
      </c>
      <c r="I717" s="143"/>
      <c r="L717" s="33"/>
      <c r="M717" s="144"/>
      <c r="T717" s="54"/>
      <c r="AT717" s="18" t="s">
        <v>148</v>
      </c>
      <c r="AU717" s="18" t="s">
        <v>82</v>
      </c>
    </row>
    <row r="718" spans="2:65" s="13" customFormat="1" ht="11.25">
      <c r="B718" s="152"/>
      <c r="D718" s="146" t="s">
        <v>150</v>
      </c>
      <c r="E718" s="153" t="s">
        <v>19</v>
      </c>
      <c r="F718" s="154" t="s">
        <v>376</v>
      </c>
      <c r="H718" s="155">
        <v>3.6</v>
      </c>
      <c r="I718" s="156"/>
      <c r="L718" s="152"/>
      <c r="M718" s="157"/>
      <c r="T718" s="158"/>
      <c r="AT718" s="153" t="s">
        <v>150</v>
      </c>
      <c r="AU718" s="153" t="s">
        <v>82</v>
      </c>
      <c r="AV718" s="13" t="s">
        <v>82</v>
      </c>
      <c r="AW718" s="13" t="s">
        <v>33</v>
      </c>
      <c r="AX718" s="13" t="s">
        <v>72</v>
      </c>
      <c r="AY718" s="153" t="s">
        <v>139</v>
      </c>
    </row>
    <row r="719" spans="2:65" s="14" customFormat="1" ht="11.25">
      <c r="B719" s="159"/>
      <c r="D719" s="146" t="s">
        <v>150</v>
      </c>
      <c r="E719" s="160" t="s">
        <v>19</v>
      </c>
      <c r="F719" s="161" t="s">
        <v>154</v>
      </c>
      <c r="H719" s="162">
        <v>3.6</v>
      </c>
      <c r="I719" s="163"/>
      <c r="L719" s="159"/>
      <c r="M719" s="164"/>
      <c r="T719" s="165"/>
      <c r="AT719" s="160" t="s">
        <v>150</v>
      </c>
      <c r="AU719" s="160" t="s">
        <v>82</v>
      </c>
      <c r="AV719" s="14" t="s">
        <v>146</v>
      </c>
      <c r="AW719" s="14" t="s">
        <v>33</v>
      </c>
      <c r="AX719" s="14" t="s">
        <v>80</v>
      </c>
      <c r="AY719" s="160" t="s">
        <v>139</v>
      </c>
    </row>
    <row r="720" spans="2:65" s="1" customFormat="1" ht="16.5" customHeight="1">
      <c r="B720" s="33"/>
      <c r="C720" s="174" t="s">
        <v>807</v>
      </c>
      <c r="D720" s="174" t="s">
        <v>332</v>
      </c>
      <c r="E720" s="175" t="s">
        <v>808</v>
      </c>
      <c r="F720" s="176" t="s">
        <v>809</v>
      </c>
      <c r="G720" s="177" t="s">
        <v>313</v>
      </c>
      <c r="H720" s="178">
        <v>3.6</v>
      </c>
      <c r="I720" s="179"/>
      <c r="J720" s="180">
        <f>ROUND(I720*H720,2)</f>
        <v>0</v>
      </c>
      <c r="K720" s="176" t="s">
        <v>145</v>
      </c>
      <c r="L720" s="181"/>
      <c r="M720" s="182" t="s">
        <v>19</v>
      </c>
      <c r="N720" s="183" t="s">
        <v>43</v>
      </c>
      <c r="P720" s="137">
        <f>O720*H720</f>
        <v>0</v>
      </c>
      <c r="Q720" s="137">
        <v>1.1000000000000001E-3</v>
      </c>
      <c r="R720" s="137">
        <f>Q720*H720</f>
        <v>3.96E-3</v>
      </c>
      <c r="S720" s="137">
        <v>0</v>
      </c>
      <c r="T720" s="138">
        <f>S720*H720</f>
        <v>0</v>
      </c>
      <c r="AR720" s="139" t="s">
        <v>371</v>
      </c>
      <c r="AT720" s="139" t="s">
        <v>332</v>
      </c>
      <c r="AU720" s="139" t="s">
        <v>82</v>
      </c>
      <c r="AY720" s="18" t="s">
        <v>139</v>
      </c>
      <c r="BE720" s="140">
        <f>IF(N720="základní",J720,0)</f>
        <v>0</v>
      </c>
      <c r="BF720" s="140">
        <f>IF(N720="snížená",J720,0)</f>
        <v>0</v>
      </c>
      <c r="BG720" s="140">
        <f>IF(N720="zákl. přenesená",J720,0)</f>
        <v>0</v>
      </c>
      <c r="BH720" s="140">
        <f>IF(N720="sníž. přenesená",J720,0)</f>
        <v>0</v>
      </c>
      <c r="BI720" s="140">
        <f>IF(N720="nulová",J720,0)</f>
        <v>0</v>
      </c>
      <c r="BJ720" s="18" t="s">
        <v>80</v>
      </c>
      <c r="BK720" s="140">
        <f>ROUND(I720*H720,2)</f>
        <v>0</v>
      </c>
      <c r="BL720" s="18" t="s">
        <v>247</v>
      </c>
      <c r="BM720" s="139" t="s">
        <v>810</v>
      </c>
    </row>
    <row r="721" spans="2:65" s="13" customFormat="1" ht="11.25">
      <c r="B721" s="152"/>
      <c r="D721" s="146" t="s">
        <v>150</v>
      </c>
      <c r="E721" s="153" t="s">
        <v>19</v>
      </c>
      <c r="F721" s="154" t="s">
        <v>376</v>
      </c>
      <c r="H721" s="155">
        <v>3.6</v>
      </c>
      <c r="I721" s="156"/>
      <c r="L721" s="152"/>
      <c r="M721" s="157"/>
      <c r="T721" s="158"/>
      <c r="AT721" s="153" t="s">
        <v>150</v>
      </c>
      <c r="AU721" s="153" t="s">
        <v>82</v>
      </c>
      <c r="AV721" s="13" t="s">
        <v>82</v>
      </c>
      <c r="AW721" s="13" t="s">
        <v>33</v>
      </c>
      <c r="AX721" s="13" t="s">
        <v>72</v>
      </c>
      <c r="AY721" s="153" t="s">
        <v>139</v>
      </c>
    </row>
    <row r="722" spans="2:65" s="14" customFormat="1" ht="11.25">
      <c r="B722" s="159"/>
      <c r="D722" s="146" t="s">
        <v>150</v>
      </c>
      <c r="E722" s="160" t="s">
        <v>19</v>
      </c>
      <c r="F722" s="161" t="s">
        <v>154</v>
      </c>
      <c r="H722" s="162">
        <v>3.6</v>
      </c>
      <c r="I722" s="163"/>
      <c r="L722" s="159"/>
      <c r="M722" s="164"/>
      <c r="T722" s="165"/>
      <c r="AT722" s="160" t="s">
        <v>150</v>
      </c>
      <c r="AU722" s="160" t="s">
        <v>82</v>
      </c>
      <c r="AV722" s="14" t="s">
        <v>146</v>
      </c>
      <c r="AW722" s="14" t="s">
        <v>33</v>
      </c>
      <c r="AX722" s="14" t="s">
        <v>80</v>
      </c>
      <c r="AY722" s="160" t="s">
        <v>139</v>
      </c>
    </row>
    <row r="723" spans="2:65" s="1" customFormat="1" ht="16.5" customHeight="1">
      <c r="B723" s="33"/>
      <c r="C723" s="174" t="s">
        <v>811</v>
      </c>
      <c r="D723" s="174" t="s">
        <v>332</v>
      </c>
      <c r="E723" s="175" t="s">
        <v>812</v>
      </c>
      <c r="F723" s="176" t="s">
        <v>813</v>
      </c>
      <c r="G723" s="177" t="s">
        <v>814</v>
      </c>
      <c r="H723" s="178">
        <v>4</v>
      </c>
      <c r="I723" s="179"/>
      <c r="J723" s="180">
        <f>ROUND(I723*H723,2)</f>
        <v>0</v>
      </c>
      <c r="K723" s="176" t="s">
        <v>145</v>
      </c>
      <c r="L723" s="181"/>
      <c r="M723" s="182" t="s">
        <v>19</v>
      </c>
      <c r="N723" s="183" t="s">
        <v>43</v>
      </c>
      <c r="P723" s="137">
        <f>O723*H723</f>
        <v>0</v>
      </c>
      <c r="Q723" s="137">
        <v>2.0000000000000001E-4</v>
      </c>
      <c r="R723" s="137">
        <f>Q723*H723</f>
        <v>8.0000000000000004E-4</v>
      </c>
      <c r="S723" s="137">
        <v>0</v>
      </c>
      <c r="T723" s="138">
        <f>S723*H723</f>
        <v>0</v>
      </c>
      <c r="AR723" s="139" t="s">
        <v>371</v>
      </c>
      <c r="AT723" s="139" t="s">
        <v>332</v>
      </c>
      <c r="AU723" s="139" t="s">
        <v>82</v>
      </c>
      <c r="AY723" s="18" t="s">
        <v>139</v>
      </c>
      <c r="BE723" s="140">
        <f>IF(N723="základní",J723,0)</f>
        <v>0</v>
      </c>
      <c r="BF723" s="140">
        <f>IF(N723="snížená",J723,0)</f>
        <v>0</v>
      </c>
      <c r="BG723" s="140">
        <f>IF(N723="zákl. přenesená",J723,0)</f>
        <v>0</v>
      </c>
      <c r="BH723" s="140">
        <f>IF(N723="sníž. přenesená",J723,0)</f>
        <v>0</v>
      </c>
      <c r="BI723" s="140">
        <f>IF(N723="nulová",J723,0)</f>
        <v>0</v>
      </c>
      <c r="BJ723" s="18" t="s">
        <v>80</v>
      </c>
      <c r="BK723" s="140">
        <f>ROUND(I723*H723,2)</f>
        <v>0</v>
      </c>
      <c r="BL723" s="18" t="s">
        <v>247</v>
      </c>
      <c r="BM723" s="139" t="s">
        <v>815</v>
      </c>
    </row>
    <row r="724" spans="2:65" s="1" customFormat="1" ht="24.2" customHeight="1">
      <c r="B724" s="33"/>
      <c r="C724" s="128" t="s">
        <v>816</v>
      </c>
      <c r="D724" s="128" t="s">
        <v>141</v>
      </c>
      <c r="E724" s="129" t="s">
        <v>817</v>
      </c>
      <c r="F724" s="130" t="s">
        <v>818</v>
      </c>
      <c r="G724" s="131" t="s">
        <v>185</v>
      </c>
      <c r="H724" s="132">
        <v>0.22500000000000001</v>
      </c>
      <c r="I724" s="133"/>
      <c r="J724" s="134">
        <f>ROUND(I724*H724,2)</f>
        <v>0</v>
      </c>
      <c r="K724" s="130" t="s">
        <v>145</v>
      </c>
      <c r="L724" s="33"/>
      <c r="M724" s="135" t="s">
        <v>19</v>
      </c>
      <c r="N724" s="136" t="s">
        <v>43</v>
      </c>
      <c r="P724" s="137">
        <f>O724*H724</f>
        <v>0</v>
      </c>
      <c r="Q724" s="137">
        <v>0</v>
      </c>
      <c r="R724" s="137">
        <f>Q724*H724</f>
        <v>0</v>
      </c>
      <c r="S724" s="137">
        <v>0</v>
      </c>
      <c r="T724" s="138">
        <f>S724*H724</f>
        <v>0</v>
      </c>
      <c r="AR724" s="139" t="s">
        <v>247</v>
      </c>
      <c r="AT724" s="139" t="s">
        <v>141</v>
      </c>
      <c r="AU724" s="139" t="s">
        <v>82</v>
      </c>
      <c r="AY724" s="18" t="s">
        <v>139</v>
      </c>
      <c r="BE724" s="140">
        <f>IF(N724="základní",J724,0)</f>
        <v>0</v>
      </c>
      <c r="BF724" s="140">
        <f>IF(N724="snížená",J724,0)</f>
        <v>0</v>
      </c>
      <c r="BG724" s="140">
        <f>IF(N724="zákl. přenesená",J724,0)</f>
        <v>0</v>
      </c>
      <c r="BH724" s="140">
        <f>IF(N724="sníž. přenesená",J724,0)</f>
        <v>0</v>
      </c>
      <c r="BI724" s="140">
        <f>IF(N724="nulová",J724,0)</f>
        <v>0</v>
      </c>
      <c r="BJ724" s="18" t="s">
        <v>80</v>
      </c>
      <c r="BK724" s="140">
        <f>ROUND(I724*H724,2)</f>
        <v>0</v>
      </c>
      <c r="BL724" s="18" t="s">
        <v>247</v>
      </c>
      <c r="BM724" s="139" t="s">
        <v>819</v>
      </c>
    </row>
    <row r="725" spans="2:65" s="1" customFormat="1" ht="11.25">
      <c r="B725" s="33"/>
      <c r="D725" s="141" t="s">
        <v>148</v>
      </c>
      <c r="F725" s="142" t="s">
        <v>820</v>
      </c>
      <c r="I725" s="143"/>
      <c r="L725" s="33"/>
      <c r="M725" s="144"/>
      <c r="T725" s="54"/>
      <c r="AT725" s="18" t="s">
        <v>148</v>
      </c>
      <c r="AU725" s="18" t="s">
        <v>82</v>
      </c>
    </row>
    <row r="726" spans="2:65" s="1" customFormat="1" ht="24.2" customHeight="1">
      <c r="B726" s="33"/>
      <c r="C726" s="128" t="s">
        <v>821</v>
      </c>
      <c r="D726" s="128" t="s">
        <v>141</v>
      </c>
      <c r="E726" s="129" t="s">
        <v>822</v>
      </c>
      <c r="F726" s="130" t="s">
        <v>823</v>
      </c>
      <c r="G726" s="131" t="s">
        <v>185</v>
      </c>
      <c r="H726" s="132">
        <v>0.22500000000000001</v>
      </c>
      <c r="I726" s="133"/>
      <c r="J726" s="134">
        <f>ROUND(I726*H726,2)</f>
        <v>0</v>
      </c>
      <c r="K726" s="130" t="s">
        <v>145</v>
      </c>
      <c r="L726" s="33"/>
      <c r="M726" s="135" t="s">
        <v>19</v>
      </c>
      <c r="N726" s="136" t="s">
        <v>43</v>
      </c>
      <c r="P726" s="137">
        <f>O726*H726</f>
        <v>0</v>
      </c>
      <c r="Q726" s="137">
        <v>0</v>
      </c>
      <c r="R726" s="137">
        <f>Q726*H726</f>
        <v>0</v>
      </c>
      <c r="S726" s="137">
        <v>0</v>
      </c>
      <c r="T726" s="138">
        <f>S726*H726</f>
        <v>0</v>
      </c>
      <c r="AR726" s="139" t="s">
        <v>247</v>
      </c>
      <c r="AT726" s="139" t="s">
        <v>141</v>
      </c>
      <c r="AU726" s="139" t="s">
        <v>82</v>
      </c>
      <c r="AY726" s="18" t="s">
        <v>139</v>
      </c>
      <c r="BE726" s="140">
        <f>IF(N726="základní",J726,0)</f>
        <v>0</v>
      </c>
      <c r="BF726" s="140">
        <f>IF(N726="snížená",J726,0)</f>
        <v>0</v>
      </c>
      <c r="BG726" s="140">
        <f>IF(N726="zákl. přenesená",J726,0)</f>
        <v>0</v>
      </c>
      <c r="BH726" s="140">
        <f>IF(N726="sníž. přenesená",J726,0)</f>
        <v>0</v>
      </c>
      <c r="BI726" s="140">
        <f>IF(N726="nulová",J726,0)</f>
        <v>0</v>
      </c>
      <c r="BJ726" s="18" t="s">
        <v>80</v>
      </c>
      <c r="BK726" s="140">
        <f>ROUND(I726*H726,2)</f>
        <v>0</v>
      </c>
      <c r="BL726" s="18" t="s">
        <v>247</v>
      </c>
      <c r="BM726" s="139" t="s">
        <v>824</v>
      </c>
    </row>
    <row r="727" spans="2:65" s="1" customFormat="1" ht="11.25">
      <c r="B727" s="33"/>
      <c r="D727" s="141" t="s">
        <v>148</v>
      </c>
      <c r="F727" s="142" t="s">
        <v>825</v>
      </c>
      <c r="I727" s="143"/>
      <c r="L727" s="33"/>
      <c r="M727" s="144"/>
      <c r="T727" s="54"/>
      <c r="AT727" s="18" t="s">
        <v>148</v>
      </c>
      <c r="AU727" s="18" t="s">
        <v>82</v>
      </c>
    </row>
    <row r="728" spans="2:65" s="11" customFormat="1" ht="22.9" customHeight="1">
      <c r="B728" s="116"/>
      <c r="D728" s="117" t="s">
        <v>71</v>
      </c>
      <c r="E728" s="126" t="s">
        <v>826</v>
      </c>
      <c r="F728" s="126" t="s">
        <v>827</v>
      </c>
      <c r="I728" s="119"/>
      <c r="J728" s="127">
        <f>BK728</f>
        <v>0</v>
      </c>
      <c r="L728" s="116"/>
      <c r="M728" s="121"/>
      <c r="P728" s="122">
        <f>SUM(P729:P859)</f>
        <v>0</v>
      </c>
      <c r="R728" s="122">
        <f>SUM(R729:R859)</f>
        <v>1.2643094939999997</v>
      </c>
      <c r="T728" s="123">
        <f>SUM(T729:T859)</f>
        <v>0</v>
      </c>
      <c r="AR728" s="117" t="s">
        <v>82</v>
      </c>
      <c r="AT728" s="124" t="s">
        <v>71</v>
      </c>
      <c r="AU728" s="124" t="s">
        <v>80</v>
      </c>
      <c r="AY728" s="117" t="s">
        <v>139</v>
      </c>
      <c r="BK728" s="125">
        <f>SUM(BK729:BK859)</f>
        <v>0</v>
      </c>
    </row>
    <row r="729" spans="2:65" s="1" customFormat="1" ht="16.5" customHeight="1">
      <c r="B729" s="33"/>
      <c r="C729" s="128" t="s">
        <v>828</v>
      </c>
      <c r="D729" s="128" t="s">
        <v>141</v>
      </c>
      <c r="E729" s="129" t="s">
        <v>829</v>
      </c>
      <c r="F729" s="130" t="s">
        <v>830</v>
      </c>
      <c r="G729" s="131" t="s">
        <v>197</v>
      </c>
      <c r="H729" s="132">
        <v>40.567</v>
      </c>
      <c r="I729" s="133"/>
      <c r="J729" s="134">
        <f>ROUND(I729*H729,2)</f>
        <v>0</v>
      </c>
      <c r="K729" s="130" t="s">
        <v>145</v>
      </c>
      <c r="L729" s="33"/>
      <c r="M729" s="135" t="s">
        <v>19</v>
      </c>
      <c r="N729" s="136" t="s">
        <v>43</v>
      </c>
      <c r="P729" s="137">
        <f>O729*H729</f>
        <v>0</v>
      </c>
      <c r="Q729" s="137">
        <v>2.9999999999999997E-4</v>
      </c>
      <c r="R729" s="137">
        <f>Q729*H729</f>
        <v>1.21701E-2</v>
      </c>
      <c r="S729" s="137">
        <v>0</v>
      </c>
      <c r="T729" s="138">
        <f>S729*H729</f>
        <v>0</v>
      </c>
      <c r="AR729" s="139" t="s">
        <v>247</v>
      </c>
      <c r="AT729" s="139" t="s">
        <v>141</v>
      </c>
      <c r="AU729" s="139" t="s">
        <v>82</v>
      </c>
      <c r="AY729" s="18" t="s">
        <v>139</v>
      </c>
      <c r="BE729" s="140">
        <f>IF(N729="základní",J729,0)</f>
        <v>0</v>
      </c>
      <c r="BF729" s="140">
        <f>IF(N729="snížená",J729,0)</f>
        <v>0</v>
      </c>
      <c r="BG729" s="140">
        <f>IF(N729="zákl. přenesená",J729,0)</f>
        <v>0</v>
      </c>
      <c r="BH729" s="140">
        <f>IF(N729="sníž. přenesená",J729,0)</f>
        <v>0</v>
      </c>
      <c r="BI729" s="140">
        <f>IF(N729="nulová",J729,0)</f>
        <v>0</v>
      </c>
      <c r="BJ729" s="18" t="s">
        <v>80</v>
      </c>
      <c r="BK729" s="140">
        <f>ROUND(I729*H729,2)</f>
        <v>0</v>
      </c>
      <c r="BL729" s="18" t="s">
        <v>247</v>
      </c>
      <c r="BM729" s="139" t="s">
        <v>831</v>
      </c>
    </row>
    <row r="730" spans="2:65" s="1" customFormat="1" ht="11.25">
      <c r="B730" s="33"/>
      <c r="D730" s="141" t="s">
        <v>148</v>
      </c>
      <c r="F730" s="142" t="s">
        <v>832</v>
      </c>
      <c r="I730" s="143"/>
      <c r="L730" s="33"/>
      <c r="M730" s="144"/>
      <c r="T730" s="54"/>
      <c r="AT730" s="18" t="s">
        <v>148</v>
      </c>
      <c r="AU730" s="18" t="s">
        <v>82</v>
      </c>
    </row>
    <row r="731" spans="2:65" s="12" customFormat="1" ht="11.25">
      <c r="B731" s="145"/>
      <c r="D731" s="146" t="s">
        <v>150</v>
      </c>
      <c r="E731" s="147" t="s">
        <v>19</v>
      </c>
      <c r="F731" s="148" t="s">
        <v>151</v>
      </c>
      <c r="H731" s="147" t="s">
        <v>19</v>
      </c>
      <c r="I731" s="149"/>
      <c r="L731" s="145"/>
      <c r="M731" s="150"/>
      <c r="T731" s="151"/>
      <c r="AT731" s="147" t="s">
        <v>150</v>
      </c>
      <c r="AU731" s="147" t="s">
        <v>82</v>
      </c>
      <c r="AV731" s="12" t="s">
        <v>80</v>
      </c>
      <c r="AW731" s="12" t="s">
        <v>33</v>
      </c>
      <c r="AX731" s="12" t="s">
        <v>72</v>
      </c>
      <c r="AY731" s="147" t="s">
        <v>139</v>
      </c>
    </row>
    <row r="732" spans="2:65" s="12" customFormat="1" ht="11.25">
      <c r="B732" s="145"/>
      <c r="D732" s="146" t="s">
        <v>150</v>
      </c>
      <c r="E732" s="147" t="s">
        <v>19</v>
      </c>
      <c r="F732" s="148" t="s">
        <v>268</v>
      </c>
      <c r="H732" s="147" t="s">
        <v>19</v>
      </c>
      <c r="I732" s="149"/>
      <c r="L732" s="145"/>
      <c r="M732" s="150"/>
      <c r="T732" s="151"/>
      <c r="AT732" s="147" t="s">
        <v>150</v>
      </c>
      <c r="AU732" s="147" t="s">
        <v>82</v>
      </c>
      <c r="AV732" s="12" t="s">
        <v>80</v>
      </c>
      <c r="AW732" s="12" t="s">
        <v>33</v>
      </c>
      <c r="AX732" s="12" t="s">
        <v>72</v>
      </c>
      <c r="AY732" s="147" t="s">
        <v>139</v>
      </c>
    </row>
    <row r="733" spans="2:65" s="13" customFormat="1" ht="11.25">
      <c r="B733" s="152"/>
      <c r="D733" s="146" t="s">
        <v>150</v>
      </c>
      <c r="E733" s="153" t="s">
        <v>19</v>
      </c>
      <c r="F733" s="154" t="s">
        <v>382</v>
      </c>
      <c r="H733" s="155">
        <v>9.8339999999999996</v>
      </c>
      <c r="I733" s="156"/>
      <c r="L733" s="152"/>
      <c r="M733" s="157"/>
      <c r="T733" s="158"/>
      <c r="AT733" s="153" t="s">
        <v>150</v>
      </c>
      <c r="AU733" s="153" t="s">
        <v>82</v>
      </c>
      <c r="AV733" s="13" t="s">
        <v>82</v>
      </c>
      <c r="AW733" s="13" t="s">
        <v>33</v>
      </c>
      <c r="AX733" s="13" t="s">
        <v>72</v>
      </c>
      <c r="AY733" s="153" t="s">
        <v>139</v>
      </c>
    </row>
    <row r="734" spans="2:65" s="13" customFormat="1" ht="11.25">
      <c r="B734" s="152"/>
      <c r="D734" s="146" t="s">
        <v>150</v>
      </c>
      <c r="E734" s="153" t="s">
        <v>19</v>
      </c>
      <c r="F734" s="154" t="s">
        <v>383</v>
      </c>
      <c r="H734" s="155">
        <v>0.66</v>
      </c>
      <c r="I734" s="156"/>
      <c r="L734" s="152"/>
      <c r="M734" s="157"/>
      <c r="T734" s="158"/>
      <c r="AT734" s="153" t="s">
        <v>150</v>
      </c>
      <c r="AU734" s="153" t="s">
        <v>82</v>
      </c>
      <c r="AV734" s="13" t="s">
        <v>82</v>
      </c>
      <c r="AW734" s="13" t="s">
        <v>33</v>
      </c>
      <c r="AX734" s="13" t="s">
        <v>72</v>
      </c>
      <c r="AY734" s="153" t="s">
        <v>139</v>
      </c>
    </row>
    <row r="735" spans="2:65" s="15" customFormat="1" ht="11.25">
      <c r="B735" s="167"/>
      <c r="D735" s="146" t="s">
        <v>150</v>
      </c>
      <c r="E735" s="168" t="s">
        <v>19</v>
      </c>
      <c r="F735" s="169" t="s">
        <v>224</v>
      </c>
      <c r="H735" s="170">
        <v>10.494</v>
      </c>
      <c r="I735" s="171"/>
      <c r="L735" s="167"/>
      <c r="M735" s="172"/>
      <c r="T735" s="173"/>
      <c r="AT735" s="168" t="s">
        <v>150</v>
      </c>
      <c r="AU735" s="168" t="s">
        <v>82</v>
      </c>
      <c r="AV735" s="15" t="s">
        <v>160</v>
      </c>
      <c r="AW735" s="15" t="s">
        <v>33</v>
      </c>
      <c r="AX735" s="15" t="s">
        <v>72</v>
      </c>
      <c r="AY735" s="168" t="s">
        <v>139</v>
      </c>
    </row>
    <row r="736" spans="2:65" s="12" customFormat="1" ht="11.25">
      <c r="B736" s="145"/>
      <c r="D736" s="146" t="s">
        <v>150</v>
      </c>
      <c r="E736" s="147" t="s">
        <v>19</v>
      </c>
      <c r="F736" s="148" t="s">
        <v>272</v>
      </c>
      <c r="H736" s="147" t="s">
        <v>19</v>
      </c>
      <c r="I736" s="149"/>
      <c r="L736" s="145"/>
      <c r="M736" s="150"/>
      <c r="T736" s="151"/>
      <c r="AT736" s="147" t="s">
        <v>150</v>
      </c>
      <c r="AU736" s="147" t="s">
        <v>82</v>
      </c>
      <c r="AV736" s="12" t="s">
        <v>80</v>
      </c>
      <c r="AW736" s="12" t="s">
        <v>33</v>
      </c>
      <c r="AX736" s="12" t="s">
        <v>72</v>
      </c>
      <c r="AY736" s="147" t="s">
        <v>139</v>
      </c>
    </row>
    <row r="737" spans="2:51" s="13" customFormat="1" ht="11.25">
      <c r="B737" s="152"/>
      <c r="D737" s="146" t="s">
        <v>150</v>
      </c>
      <c r="E737" s="153" t="s">
        <v>19</v>
      </c>
      <c r="F737" s="154" t="s">
        <v>384</v>
      </c>
      <c r="H737" s="155">
        <v>3.57</v>
      </c>
      <c r="I737" s="156"/>
      <c r="L737" s="152"/>
      <c r="M737" s="157"/>
      <c r="T737" s="158"/>
      <c r="AT737" s="153" t="s">
        <v>150</v>
      </c>
      <c r="AU737" s="153" t="s">
        <v>82</v>
      </c>
      <c r="AV737" s="13" t="s">
        <v>82</v>
      </c>
      <c r="AW737" s="13" t="s">
        <v>33</v>
      </c>
      <c r="AX737" s="13" t="s">
        <v>72</v>
      </c>
      <c r="AY737" s="153" t="s">
        <v>139</v>
      </c>
    </row>
    <row r="738" spans="2:51" s="15" customFormat="1" ht="11.25">
      <c r="B738" s="167"/>
      <c r="D738" s="146" t="s">
        <v>150</v>
      </c>
      <c r="E738" s="168" t="s">
        <v>19</v>
      </c>
      <c r="F738" s="169" t="s">
        <v>224</v>
      </c>
      <c r="H738" s="170">
        <v>3.57</v>
      </c>
      <c r="I738" s="171"/>
      <c r="L738" s="167"/>
      <c r="M738" s="172"/>
      <c r="T738" s="173"/>
      <c r="AT738" s="168" t="s">
        <v>150</v>
      </c>
      <c r="AU738" s="168" t="s">
        <v>82</v>
      </c>
      <c r="AV738" s="15" t="s">
        <v>160</v>
      </c>
      <c r="AW738" s="15" t="s">
        <v>33</v>
      </c>
      <c r="AX738" s="15" t="s">
        <v>72</v>
      </c>
      <c r="AY738" s="168" t="s">
        <v>139</v>
      </c>
    </row>
    <row r="739" spans="2:51" s="12" customFormat="1" ht="11.25">
      <c r="B739" s="145"/>
      <c r="D739" s="146" t="s">
        <v>150</v>
      </c>
      <c r="E739" s="147" t="s">
        <v>19</v>
      </c>
      <c r="F739" s="148" t="s">
        <v>275</v>
      </c>
      <c r="H739" s="147" t="s">
        <v>19</v>
      </c>
      <c r="I739" s="149"/>
      <c r="L739" s="145"/>
      <c r="M739" s="150"/>
      <c r="T739" s="151"/>
      <c r="AT739" s="147" t="s">
        <v>150</v>
      </c>
      <c r="AU739" s="147" t="s">
        <v>82</v>
      </c>
      <c r="AV739" s="12" t="s">
        <v>80</v>
      </c>
      <c r="AW739" s="12" t="s">
        <v>33</v>
      </c>
      <c r="AX739" s="12" t="s">
        <v>72</v>
      </c>
      <c r="AY739" s="147" t="s">
        <v>139</v>
      </c>
    </row>
    <row r="740" spans="2:51" s="13" customFormat="1" ht="11.25">
      <c r="B740" s="152"/>
      <c r="D740" s="146" t="s">
        <v>150</v>
      </c>
      <c r="E740" s="153" t="s">
        <v>19</v>
      </c>
      <c r="F740" s="154" t="s">
        <v>385</v>
      </c>
      <c r="H740" s="155">
        <v>4.4000000000000004</v>
      </c>
      <c r="I740" s="156"/>
      <c r="L740" s="152"/>
      <c r="M740" s="157"/>
      <c r="T740" s="158"/>
      <c r="AT740" s="153" t="s">
        <v>150</v>
      </c>
      <c r="AU740" s="153" t="s">
        <v>82</v>
      </c>
      <c r="AV740" s="13" t="s">
        <v>82</v>
      </c>
      <c r="AW740" s="13" t="s">
        <v>33</v>
      </c>
      <c r="AX740" s="13" t="s">
        <v>72</v>
      </c>
      <c r="AY740" s="153" t="s">
        <v>139</v>
      </c>
    </row>
    <row r="741" spans="2:51" s="13" customFormat="1" ht="11.25">
      <c r="B741" s="152"/>
      <c r="D741" s="146" t="s">
        <v>150</v>
      </c>
      <c r="E741" s="153" t="s">
        <v>19</v>
      </c>
      <c r="F741" s="154" t="s">
        <v>386</v>
      </c>
      <c r="H741" s="155">
        <v>5.5279999999999996</v>
      </c>
      <c r="I741" s="156"/>
      <c r="L741" s="152"/>
      <c r="M741" s="157"/>
      <c r="T741" s="158"/>
      <c r="AT741" s="153" t="s">
        <v>150</v>
      </c>
      <c r="AU741" s="153" t="s">
        <v>82</v>
      </c>
      <c r="AV741" s="13" t="s">
        <v>82</v>
      </c>
      <c r="AW741" s="13" t="s">
        <v>33</v>
      </c>
      <c r="AX741" s="13" t="s">
        <v>72</v>
      </c>
      <c r="AY741" s="153" t="s">
        <v>139</v>
      </c>
    </row>
    <row r="742" spans="2:51" s="13" customFormat="1" ht="11.25">
      <c r="B742" s="152"/>
      <c r="D742" s="146" t="s">
        <v>150</v>
      </c>
      <c r="E742" s="153" t="s">
        <v>19</v>
      </c>
      <c r="F742" s="154" t="s">
        <v>387</v>
      </c>
      <c r="H742" s="155">
        <v>0.105</v>
      </c>
      <c r="I742" s="156"/>
      <c r="L742" s="152"/>
      <c r="M742" s="157"/>
      <c r="T742" s="158"/>
      <c r="AT742" s="153" t="s">
        <v>150</v>
      </c>
      <c r="AU742" s="153" t="s">
        <v>82</v>
      </c>
      <c r="AV742" s="13" t="s">
        <v>82</v>
      </c>
      <c r="AW742" s="13" t="s">
        <v>33</v>
      </c>
      <c r="AX742" s="13" t="s">
        <v>72</v>
      </c>
      <c r="AY742" s="153" t="s">
        <v>139</v>
      </c>
    </row>
    <row r="743" spans="2:51" s="15" customFormat="1" ht="11.25">
      <c r="B743" s="167"/>
      <c r="D743" s="146" t="s">
        <v>150</v>
      </c>
      <c r="E743" s="168" t="s">
        <v>19</v>
      </c>
      <c r="F743" s="169" t="s">
        <v>224</v>
      </c>
      <c r="H743" s="170">
        <v>10.033000000000001</v>
      </c>
      <c r="I743" s="171"/>
      <c r="L743" s="167"/>
      <c r="M743" s="172"/>
      <c r="T743" s="173"/>
      <c r="AT743" s="168" t="s">
        <v>150</v>
      </c>
      <c r="AU743" s="168" t="s">
        <v>82</v>
      </c>
      <c r="AV743" s="15" t="s">
        <v>160</v>
      </c>
      <c r="AW743" s="15" t="s">
        <v>33</v>
      </c>
      <c r="AX743" s="15" t="s">
        <v>72</v>
      </c>
      <c r="AY743" s="168" t="s">
        <v>139</v>
      </c>
    </row>
    <row r="744" spans="2:51" s="12" customFormat="1" ht="11.25">
      <c r="B744" s="145"/>
      <c r="D744" s="146" t="s">
        <v>150</v>
      </c>
      <c r="E744" s="147" t="s">
        <v>19</v>
      </c>
      <c r="F744" s="148" t="s">
        <v>281</v>
      </c>
      <c r="H744" s="147" t="s">
        <v>19</v>
      </c>
      <c r="I744" s="149"/>
      <c r="L744" s="145"/>
      <c r="M744" s="150"/>
      <c r="T744" s="151"/>
      <c r="AT744" s="147" t="s">
        <v>150</v>
      </c>
      <c r="AU744" s="147" t="s">
        <v>82</v>
      </c>
      <c r="AV744" s="12" t="s">
        <v>80</v>
      </c>
      <c r="AW744" s="12" t="s">
        <v>33</v>
      </c>
      <c r="AX744" s="12" t="s">
        <v>72</v>
      </c>
      <c r="AY744" s="147" t="s">
        <v>139</v>
      </c>
    </row>
    <row r="745" spans="2:51" s="13" customFormat="1" ht="11.25">
      <c r="B745" s="152"/>
      <c r="D745" s="146" t="s">
        <v>150</v>
      </c>
      <c r="E745" s="153" t="s">
        <v>19</v>
      </c>
      <c r="F745" s="154" t="s">
        <v>388</v>
      </c>
      <c r="H745" s="155">
        <v>4.141</v>
      </c>
      <c r="I745" s="156"/>
      <c r="L745" s="152"/>
      <c r="M745" s="157"/>
      <c r="T745" s="158"/>
      <c r="AT745" s="153" t="s">
        <v>150</v>
      </c>
      <c r="AU745" s="153" t="s">
        <v>82</v>
      </c>
      <c r="AV745" s="13" t="s">
        <v>82</v>
      </c>
      <c r="AW745" s="13" t="s">
        <v>33</v>
      </c>
      <c r="AX745" s="13" t="s">
        <v>72</v>
      </c>
      <c r="AY745" s="153" t="s">
        <v>139</v>
      </c>
    </row>
    <row r="746" spans="2:51" s="13" customFormat="1" ht="11.25">
      <c r="B746" s="152"/>
      <c r="D746" s="146" t="s">
        <v>150</v>
      </c>
      <c r="E746" s="153" t="s">
        <v>19</v>
      </c>
      <c r="F746" s="154" t="s">
        <v>389</v>
      </c>
      <c r="H746" s="155">
        <v>5.202</v>
      </c>
      <c r="I746" s="156"/>
      <c r="L746" s="152"/>
      <c r="M746" s="157"/>
      <c r="T746" s="158"/>
      <c r="AT746" s="153" t="s">
        <v>150</v>
      </c>
      <c r="AU746" s="153" t="s">
        <v>82</v>
      </c>
      <c r="AV746" s="13" t="s">
        <v>82</v>
      </c>
      <c r="AW746" s="13" t="s">
        <v>33</v>
      </c>
      <c r="AX746" s="13" t="s">
        <v>72</v>
      </c>
      <c r="AY746" s="153" t="s">
        <v>139</v>
      </c>
    </row>
    <row r="747" spans="2:51" s="13" customFormat="1" ht="11.25">
      <c r="B747" s="152"/>
      <c r="D747" s="146" t="s">
        <v>150</v>
      </c>
      <c r="E747" s="153" t="s">
        <v>19</v>
      </c>
      <c r="F747" s="154" t="s">
        <v>387</v>
      </c>
      <c r="H747" s="155">
        <v>0.105</v>
      </c>
      <c r="I747" s="156"/>
      <c r="L747" s="152"/>
      <c r="M747" s="157"/>
      <c r="T747" s="158"/>
      <c r="AT747" s="153" t="s">
        <v>150</v>
      </c>
      <c r="AU747" s="153" t="s">
        <v>82</v>
      </c>
      <c r="AV747" s="13" t="s">
        <v>82</v>
      </c>
      <c r="AW747" s="13" t="s">
        <v>33</v>
      </c>
      <c r="AX747" s="13" t="s">
        <v>72</v>
      </c>
      <c r="AY747" s="153" t="s">
        <v>139</v>
      </c>
    </row>
    <row r="748" spans="2:51" s="15" customFormat="1" ht="11.25">
      <c r="B748" s="167"/>
      <c r="D748" s="146" t="s">
        <v>150</v>
      </c>
      <c r="E748" s="168" t="s">
        <v>19</v>
      </c>
      <c r="F748" s="169" t="s">
        <v>224</v>
      </c>
      <c r="H748" s="170">
        <v>9.4480000000000004</v>
      </c>
      <c r="I748" s="171"/>
      <c r="L748" s="167"/>
      <c r="M748" s="172"/>
      <c r="T748" s="173"/>
      <c r="AT748" s="168" t="s">
        <v>150</v>
      </c>
      <c r="AU748" s="168" t="s">
        <v>82</v>
      </c>
      <c r="AV748" s="15" t="s">
        <v>160</v>
      </c>
      <c r="AW748" s="15" t="s">
        <v>33</v>
      </c>
      <c r="AX748" s="15" t="s">
        <v>72</v>
      </c>
      <c r="AY748" s="168" t="s">
        <v>139</v>
      </c>
    </row>
    <row r="749" spans="2:51" s="12" customFormat="1" ht="11.25">
      <c r="B749" s="145"/>
      <c r="D749" s="146" t="s">
        <v>150</v>
      </c>
      <c r="E749" s="147" t="s">
        <v>19</v>
      </c>
      <c r="F749" s="148" t="s">
        <v>284</v>
      </c>
      <c r="H749" s="147" t="s">
        <v>19</v>
      </c>
      <c r="I749" s="149"/>
      <c r="L749" s="145"/>
      <c r="M749" s="150"/>
      <c r="T749" s="151"/>
      <c r="AT749" s="147" t="s">
        <v>150</v>
      </c>
      <c r="AU749" s="147" t="s">
        <v>82</v>
      </c>
      <c r="AV749" s="12" t="s">
        <v>80</v>
      </c>
      <c r="AW749" s="12" t="s">
        <v>33</v>
      </c>
      <c r="AX749" s="12" t="s">
        <v>72</v>
      </c>
      <c r="AY749" s="147" t="s">
        <v>139</v>
      </c>
    </row>
    <row r="750" spans="2:51" s="13" customFormat="1" ht="11.25">
      <c r="B750" s="152"/>
      <c r="D750" s="146" t="s">
        <v>150</v>
      </c>
      <c r="E750" s="153" t="s">
        <v>19</v>
      </c>
      <c r="F750" s="154" t="s">
        <v>390</v>
      </c>
      <c r="H750" s="155">
        <v>3.5110000000000001</v>
      </c>
      <c r="I750" s="156"/>
      <c r="L750" s="152"/>
      <c r="M750" s="157"/>
      <c r="T750" s="158"/>
      <c r="AT750" s="153" t="s">
        <v>150</v>
      </c>
      <c r="AU750" s="153" t="s">
        <v>82</v>
      </c>
      <c r="AV750" s="13" t="s">
        <v>82</v>
      </c>
      <c r="AW750" s="13" t="s">
        <v>33</v>
      </c>
      <c r="AX750" s="13" t="s">
        <v>72</v>
      </c>
      <c r="AY750" s="153" t="s">
        <v>139</v>
      </c>
    </row>
    <row r="751" spans="2:51" s="15" customFormat="1" ht="11.25">
      <c r="B751" s="167"/>
      <c r="D751" s="146" t="s">
        <v>150</v>
      </c>
      <c r="E751" s="168" t="s">
        <v>19</v>
      </c>
      <c r="F751" s="169" t="s">
        <v>224</v>
      </c>
      <c r="H751" s="170">
        <v>3.5110000000000001</v>
      </c>
      <c r="I751" s="171"/>
      <c r="L751" s="167"/>
      <c r="M751" s="172"/>
      <c r="T751" s="173"/>
      <c r="AT751" s="168" t="s">
        <v>150</v>
      </c>
      <c r="AU751" s="168" t="s">
        <v>82</v>
      </c>
      <c r="AV751" s="15" t="s">
        <v>160</v>
      </c>
      <c r="AW751" s="15" t="s">
        <v>33</v>
      </c>
      <c r="AX751" s="15" t="s">
        <v>72</v>
      </c>
      <c r="AY751" s="168" t="s">
        <v>139</v>
      </c>
    </row>
    <row r="752" spans="2:51" s="12" customFormat="1" ht="11.25">
      <c r="B752" s="145"/>
      <c r="D752" s="146" t="s">
        <v>150</v>
      </c>
      <c r="E752" s="147" t="s">
        <v>19</v>
      </c>
      <c r="F752" s="148" t="s">
        <v>289</v>
      </c>
      <c r="H752" s="147" t="s">
        <v>19</v>
      </c>
      <c r="I752" s="149"/>
      <c r="L752" s="145"/>
      <c r="M752" s="150"/>
      <c r="T752" s="151"/>
      <c r="AT752" s="147" t="s">
        <v>150</v>
      </c>
      <c r="AU752" s="147" t="s">
        <v>82</v>
      </c>
      <c r="AV752" s="12" t="s">
        <v>80</v>
      </c>
      <c r="AW752" s="12" t="s">
        <v>33</v>
      </c>
      <c r="AX752" s="12" t="s">
        <v>72</v>
      </c>
      <c r="AY752" s="147" t="s">
        <v>139</v>
      </c>
    </row>
    <row r="753" spans="2:65" s="13" customFormat="1" ht="11.25">
      <c r="B753" s="152"/>
      <c r="D753" s="146" t="s">
        <v>150</v>
      </c>
      <c r="E753" s="153" t="s">
        <v>19</v>
      </c>
      <c r="F753" s="154" t="s">
        <v>390</v>
      </c>
      <c r="H753" s="155">
        <v>3.5110000000000001</v>
      </c>
      <c r="I753" s="156"/>
      <c r="L753" s="152"/>
      <c r="M753" s="157"/>
      <c r="T753" s="158"/>
      <c r="AT753" s="153" t="s">
        <v>150</v>
      </c>
      <c r="AU753" s="153" t="s">
        <v>82</v>
      </c>
      <c r="AV753" s="13" t="s">
        <v>82</v>
      </c>
      <c r="AW753" s="13" t="s">
        <v>33</v>
      </c>
      <c r="AX753" s="13" t="s">
        <v>72</v>
      </c>
      <c r="AY753" s="153" t="s">
        <v>139</v>
      </c>
    </row>
    <row r="754" spans="2:65" s="15" customFormat="1" ht="11.25">
      <c r="B754" s="167"/>
      <c r="D754" s="146" t="s">
        <v>150</v>
      </c>
      <c r="E754" s="168" t="s">
        <v>19</v>
      </c>
      <c r="F754" s="169" t="s">
        <v>224</v>
      </c>
      <c r="H754" s="170">
        <v>3.5110000000000001</v>
      </c>
      <c r="I754" s="171"/>
      <c r="L754" s="167"/>
      <c r="M754" s="172"/>
      <c r="T754" s="173"/>
      <c r="AT754" s="168" t="s">
        <v>150</v>
      </c>
      <c r="AU754" s="168" t="s">
        <v>82</v>
      </c>
      <c r="AV754" s="15" t="s">
        <v>160</v>
      </c>
      <c r="AW754" s="15" t="s">
        <v>33</v>
      </c>
      <c r="AX754" s="15" t="s">
        <v>72</v>
      </c>
      <c r="AY754" s="168" t="s">
        <v>139</v>
      </c>
    </row>
    <row r="755" spans="2:65" s="14" customFormat="1" ht="11.25">
      <c r="B755" s="159"/>
      <c r="D755" s="146" t="s">
        <v>150</v>
      </c>
      <c r="E755" s="160" t="s">
        <v>19</v>
      </c>
      <c r="F755" s="161" t="s">
        <v>154</v>
      </c>
      <c r="H755" s="162">
        <v>40.567</v>
      </c>
      <c r="I755" s="163"/>
      <c r="L755" s="159"/>
      <c r="M755" s="164"/>
      <c r="T755" s="165"/>
      <c r="AT755" s="160" t="s">
        <v>150</v>
      </c>
      <c r="AU755" s="160" t="s">
        <v>82</v>
      </c>
      <c r="AV755" s="14" t="s">
        <v>146</v>
      </c>
      <c r="AW755" s="14" t="s">
        <v>33</v>
      </c>
      <c r="AX755" s="14" t="s">
        <v>80</v>
      </c>
      <c r="AY755" s="160" t="s">
        <v>139</v>
      </c>
    </row>
    <row r="756" spans="2:65" s="1" customFormat="1" ht="21.75" customHeight="1">
      <c r="B756" s="33"/>
      <c r="C756" s="128" t="s">
        <v>833</v>
      </c>
      <c r="D756" s="128" t="s">
        <v>141</v>
      </c>
      <c r="E756" s="129" t="s">
        <v>834</v>
      </c>
      <c r="F756" s="130" t="s">
        <v>835</v>
      </c>
      <c r="G756" s="131" t="s">
        <v>313</v>
      </c>
      <c r="H756" s="132">
        <v>10.676</v>
      </c>
      <c r="I756" s="133"/>
      <c r="J756" s="134">
        <f>ROUND(I756*H756,2)</f>
        <v>0</v>
      </c>
      <c r="K756" s="130" t="s">
        <v>145</v>
      </c>
      <c r="L756" s="33"/>
      <c r="M756" s="135" t="s">
        <v>19</v>
      </c>
      <c r="N756" s="136" t="s">
        <v>43</v>
      </c>
      <c r="P756" s="137">
        <f>O756*H756</f>
        <v>0</v>
      </c>
      <c r="Q756" s="137">
        <v>4.28E-4</v>
      </c>
      <c r="R756" s="137">
        <f>Q756*H756</f>
        <v>4.5693280000000001E-3</v>
      </c>
      <c r="S756" s="137">
        <v>0</v>
      </c>
      <c r="T756" s="138">
        <f>S756*H756</f>
        <v>0</v>
      </c>
      <c r="AR756" s="139" t="s">
        <v>247</v>
      </c>
      <c r="AT756" s="139" t="s">
        <v>141</v>
      </c>
      <c r="AU756" s="139" t="s">
        <v>82</v>
      </c>
      <c r="AY756" s="18" t="s">
        <v>139</v>
      </c>
      <c r="BE756" s="140">
        <f>IF(N756="základní",J756,0)</f>
        <v>0</v>
      </c>
      <c r="BF756" s="140">
        <f>IF(N756="snížená",J756,0)</f>
        <v>0</v>
      </c>
      <c r="BG756" s="140">
        <f>IF(N756="zákl. přenesená",J756,0)</f>
        <v>0</v>
      </c>
      <c r="BH756" s="140">
        <f>IF(N756="sníž. přenesená",J756,0)</f>
        <v>0</v>
      </c>
      <c r="BI756" s="140">
        <f>IF(N756="nulová",J756,0)</f>
        <v>0</v>
      </c>
      <c r="BJ756" s="18" t="s">
        <v>80</v>
      </c>
      <c r="BK756" s="140">
        <f>ROUND(I756*H756,2)</f>
        <v>0</v>
      </c>
      <c r="BL756" s="18" t="s">
        <v>247</v>
      </c>
      <c r="BM756" s="139" t="s">
        <v>836</v>
      </c>
    </row>
    <row r="757" spans="2:65" s="1" customFormat="1" ht="11.25">
      <c r="B757" s="33"/>
      <c r="D757" s="141" t="s">
        <v>148</v>
      </c>
      <c r="F757" s="142" t="s">
        <v>837</v>
      </c>
      <c r="I757" s="143"/>
      <c r="L757" s="33"/>
      <c r="M757" s="144"/>
      <c r="T757" s="54"/>
      <c r="AT757" s="18" t="s">
        <v>148</v>
      </c>
      <c r="AU757" s="18" t="s">
        <v>82</v>
      </c>
    </row>
    <row r="758" spans="2:65" s="12" customFormat="1" ht="11.25">
      <c r="B758" s="145"/>
      <c r="D758" s="146" t="s">
        <v>150</v>
      </c>
      <c r="E758" s="147" t="s">
        <v>19</v>
      </c>
      <c r="F758" s="148" t="s">
        <v>151</v>
      </c>
      <c r="H758" s="147" t="s">
        <v>19</v>
      </c>
      <c r="I758" s="149"/>
      <c r="L758" s="145"/>
      <c r="M758" s="150"/>
      <c r="T758" s="151"/>
      <c r="AT758" s="147" t="s">
        <v>150</v>
      </c>
      <c r="AU758" s="147" t="s">
        <v>82</v>
      </c>
      <c r="AV758" s="12" t="s">
        <v>80</v>
      </c>
      <c r="AW758" s="12" t="s">
        <v>33</v>
      </c>
      <c r="AX758" s="12" t="s">
        <v>72</v>
      </c>
      <c r="AY758" s="147" t="s">
        <v>139</v>
      </c>
    </row>
    <row r="759" spans="2:65" s="12" customFormat="1" ht="11.25">
      <c r="B759" s="145"/>
      <c r="D759" s="146" t="s">
        <v>150</v>
      </c>
      <c r="E759" s="147" t="s">
        <v>19</v>
      </c>
      <c r="F759" s="148" t="s">
        <v>268</v>
      </c>
      <c r="H759" s="147" t="s">
        <v>19</v>
      </c>
      <c r="I759" s="149"/>
      <c r="L759" s="145"/>
      <c r="M759" s="150"/>
      <c r="T759" s="151"/>
      <c r="AT759" s="147" t="s">
        <v>150</v>
      </c>
      <c r="AU759" s="147" t="s">
        <v>82</v>
      </c>
      <c r="AV759" s="12" t="s">
        <v>80</v>
      </c>
      <c r="AW759" s="12" t="s">
        <v>33</v>
      </c>
      <c r="AX759" s="12" t="s">
        <v>72</v>
      </c>
      <c r="AY759" s="147" t="s">
        <v>139</v>
      </c>
    </row>
    <row r="760" spans="2:65" s="13" customFormat="1" ht="11.25">
      <c r="B760" s="152"/>
      <c r="D760" s="146" t="s">
        <v>150</v>
      </c>
      <c r="E760" s="153" t="s">
        <v>19</v>
      </c>
      <c r="F760" s="154" t="s">
        <v>410</v>
      </c>
      <c r="H760" s="155">
        <v>13.276</v>
      </c>
      <c r="I760" s="156"/>
      <c r="L760" s="152"/>
      <c r="M760" s="157"/>
      <c r="T760" s="158"/>
      <c r="AT760" s="153" t="s">
        <v>150</v>
      </c>
      <c r="AU760" s="153" t="s">
        <v>82</v>
      </c>
      <c r="AV760" s="13" t="s">
        <v>82</v>
      </c>
      <c r="AW760" s="13" t="s">
        <v>33</v>
      </c>
      <c r="AX760" s="13" t="s">
        <v>72</v>
      </c>
      <c r="AY760" s="153" t="s">
        <v>139</v>
      </c>
    </row>
    <row r="761" spans="2:65" s="13" customFormat="1" ht="11.25">
      <c r="B761" s="152"/>
      <c r="D761" s="146" t="s">
        <v>150</v>
      </c>
      <c r="E761" s="153" t="s">
        <v>19</v>
      </c>
      <c r="F761" s="154" t="s">
        <v>411</v>
      </c>
      <c r="H761" s="155">
        <v>1.8</v>
      </c>
      <c r="I761" s="156"/>
      <c r="L761" s="152"/>
      <c r="M761" s="157"/>
      <c r="T761" s="158"/>
      <c r="AT761" s="153" t="s">
        <v>150</v>
      </c>
      <c r="AU761" s="153" t="s">
        <v>82</v>
      </c>
      <c r="AV761" s="13" t="s">
        <v>82</v>
      </c>
      <c r="AW761" s="13" t="s">
        <v>33</v>
      </c>
      <c r="AX761" s="13" t="s">
        <v>72</v>
      </c>
      <c r="AY761" s="153" t="s">
        <v>139</v>
      </c>
    </row>
    <row r="762" spans="2:65" s="13" customFormat="1" ht="11.25">
      <c r="B762" s="152"/>
      <c r="D762" s="146" t="s">
        <v>150</v>
      </c>
      <c r="E762" s="153" t="s">
        <v>19</v>
      </c>
      <c r="F762" s="154" t="s">
        <v>412</v>
      </c>
      <c r="H762" s="155">
        <v>-4.4000000000000004</v>
      </c>
      <c r="I762" s="156"/>
      <c r="L762" s="152"/>
      <c r="M762" s="157"/>
      <c r="T762" s="158"/>
      <c r="AT762" s="153" t="s">
        <v>150</v>
      </c>
      <c r="AU762" s="153" t="s">
        <v>82</v>
      </c>
      <c r="AV762" s="13" t="s">
        <v>82</v>
      </c>
      <c r="AW762" s="13" t="s">
        <v>33</v>
      </c>
      <c r="AX762" s="13" t="s">
        <v>72</v>
      </c>
      <c r="AY762" s="153" t="s">
        <v>139</v>
      </c>
    </row>
    <row r="763" spans="2:65" s="14" customFormat="1" ht="11.25">
      <c r="B763" s="159"/>
      <c r="D763" s="146" t="s">
        <v>150</v>
      </c>
      <c r="E763" s="160" t="s">
        <v>19</v>
      </c>
      <c r="F763" s="161" t="s">
        <v>154</v>
      </c>
      <c r="H763" s="162">
        <v>10.676</v>
      </c>
      <c r="I763" s="163"/>
      <c r="L763" s="159"/>
      <c r="M763" s="164"/>
      <c r="T763" s="165"/>
      <c r="AT763" s="160" t="s">
        <v>150</v>
      </c>
      <c r="AU763" s="160" t="s">
        <v>82</v>
      </c>
      <c r="AV763" s="14" t="s">
        <v>146</v>
      </c>
      <c r="AW763" s="14" t="s">
        <v>33</v>
      </c>
      <c r="AX763" s="14" t="s">
        <v>80</v>
      </c>
      <c r="AY763" s="160" t="s">
        <v>139</v>
      </c>
    </row>
    <row r="764" spans="2:65" s="1" customFormat="1" ht="16.5" customHeight="1">
      <c r="B764" s="33"/>
      <c r="C764" s="174" t="s">
        <v>838</v>
      </c>
      <c r="D764" s="174" t="s">
        <v>332</v>
      </c>
      <c r="E764" s="175" t="s">
        <v>839</v>
      </c>
      <c r="F764" s="176" t="s">
        <v>840</v>
      </c>
      <c r="G764" s="177" t="s">
        <v>230</v>
      </c>
      <c r="H764" s="178">
        <v>39.6</v>
      </c>
      <c r="I764" s="179"/>
      <c r="J764" s="180">
        <f>ROUND(I764*H764,2)</f>
        <v>0</v>
      </c>
      <c r="K764" s="176" t="s">
        <v>145</v>
      </c>
      <c r="L764" s="181"/>
      <c r="M764" s="182" t="s">
        <v>19</v>
      </c>
      <c r="N764" s="183" t="s">
        <v>43</v>
      </c>
      <c r="P764" s="137">
        <f>O764*H764</f>
        <v>0</v>
      </c>
      <c r="Q764" s="137">
        <v>4.4999999999999999E-4</v>
      </c>
      <c r="R764" s="137">
        <f>Q764*H764</f>
        <v>1.7819999999999999E-2</v>
      </c>
      <c r="S764" s="137">
        <v>0</v>
      </c>
      <c r="T764" s="138">
        <f>S764*H764</f>
        <v>0</v>
      </c>
      <c r="AR764" s="139" t="s">
        <v>371</v>
      </c>
      <c r="AT764" s="139" t="s">
        <v>332</v>
      </c>
      <c r="AU764" s="139" t="s">
        <v>82</v>
      </c>
      <c r="AY764" s="18" t="s">
        <v>139</v>
      </c>
      <c r="BE764" s="140">
        <f>IF(N764="základní",J764,0)</f>
        <v>0</v>
      </c>
      <c r="BF764" s="140">
        <f>IF(N764="snížená",J764,0)</f>
        <v>0</v>
      </c>
      <c r="BG764" s="140">
        <f>IF(N764="zákl. přenesená",J764,0)</f>
        <v>0</v>
      </c>
      <c r="BH764" s="140">
        <f>IF(N764="sníž. přenesená",J764,0)</f>
        <v>0</v>
      </c>
      <c r="BI764" s="140">
        <f>IF(N764="nulová",J764,0)</f>
        <v>0</v>
      </c>
      <c r="BJ764" s="18" t="s">
        <v>80</v>
      </c>
      <c r="BK764" s="140">
        <f>ROUND(I764*H764,2)</f>
        <v>0</v>
      </c>
      <c r="BL764" s="18" t="s">
        <v>247</v>
      </c>
      <c r="BM764" s="139" t="s">
        <v>841</v>
      </c>
    </row>
    <row r="765" spans="2:65" s="13" customFormat="1" ht="11.25">
      <c r="B765" s="152"/>
      <c r="D765" s="146" t="s">
        <v>150</v>
      </c>
      <c r="F765" s="154" t="s">
        <v>842</v>
      </c>
      <c r="H765" s="155">
        <v>39.6</v>
      </c>
      <c r="I765" s="156"/>
      <c r="L765" s="152"/>
      <c r="M765" s="157"/>
      <c r="T765" s="158"/>
      <c r="AT765" s="153" t="s">
        <v>150</v>
      </c>
      <c r="AU765" s="153" t="s">
        <v>82</v>
      </c>
      <c r="AV765" s="13" t="s">
        <v>82</v>
      </c>
      <c r="AW765" s="13" t="s">
        <v>4</v>
      </c>
      <c r="AX765" s="13" t="s">
        <v>80</v>
      </c>
      <c r="AY765" s="153" t="s">
        <v>139</v>
      </c>
    </row>
    <row r="766" spans="2:65" s="1" customFormat="1" ht="24.2" customHeight="1">
      <c r="B766" s="33"/>
      <c r="C766" s="128" t="s">
        <v>843</v>
      </c>
      <c r="D766" s="128" t="s">
        <v>141</v>
      </c>
      <c r="E766" s="129" t="s">
        <v>844</v>
      </c>
      <c r="F766" s="130" t="s">
        <v>845</v>
      </c>
      <c r="G766" s="131" t="s">
        <v>197</v>
      </c>
      <c r="H766" s="132">
        <v>40.567</v>
      </c>
      <c r="I766" s="133"/>
      <c r="J766" s="134">
        <f>ROUND(I766*H766,2)</f>
        <v>0</v>
      </c>
      <c r="K766" s="130" t="s">
        <v>145</v>
      </c>
      <c r="L766" s="33"/>
      <c r="M766" s="135" t="s">
        <v>19</v>
      </c>
      <c r="N766" s="136" t="s">
        <v>43</v>
      </c>
      <c r="P766" s="137">
        <f>O766*H766</f>
        <v>0</v>
      </c>
      <c r="Q766" s="137">
        <v>6.8900000000000003E-3</v>
      </c>
      <c r="R766" s="137">
        <f>Q766*H766</f>
        <v>0.27950663000000003</v>
      </c>
      <c r="S766" s="137">
        <v>0</v>
      </c>
      <c r="T766" s="138">
        <f>S766*H766</f>
        <v>0</v>
      </c>
      <c r="AR766" s="139" t="s">
        <v>247</v>
      </c>
      <c r="AT766" s="139" t="s">
        <v>141</v>
      </c>
      <c r="AU766" s="139" t="s">
        <v>82</v>
      </c>
      <c r="AY766" s="18" t="s">
        <v>139</v>
      </c>
      <c r="BE766" s="140">
        <f>IF(N766="základní",J766,0)</f>
        <v>0</v>
      </c>
      <c r="BF766" s="140">
        <f>IF(N766="snížená",J766,0)</f>
        <v>0</v>
      </c>
      <c r="BG766" s="140">
        <f>IF(N766="zákl. přenesená",J766,0)</f>
        <v>0</v>
      </c>
      <c r="BH766" s="140">
        <f>IF(N766="sníž. přenesená",J766,0)</f>
        <v>0</v>
      </c>
      <c r="BI766" s="140">
        <f>IF(N766="nulová",J766,0)</f>
        <v>0</v>
      </c>
      <c r="BJ766" s="18" t="s">
        <v>80</v>
      </c>
      <c r="BK766" s="140">
        <f>ROUND(I766*H766,2)</f>
        <v>0</v>
      </c>
      <c r="BL766" s="18" t="s">
        <v>247</v>
      </c>
      <c r="BM766" s="139" t="s">
        <v>846</v>
      </c>
    </row>
    <row r="767" spans="2:65" s="1" customFormat="1" ht="11.25">
      <c r="B767" s="33"/>
      <c r="D767" s="141" t="s">
        <v>148</v>
      </c>
      <c r="F767" s="142" t="s">
        <v>847</v>
      </c>
      <c r="I767" s="143"/>
      <c r="L767" s="33"/>
      <c r="M767" s="144"/>
      <c r="T767" s="54"/>
      <c r="AT767" s="18" t="s">
        <v>148</v>
      </c>
      <c r="AU767" s="18" t="s">
        <v>82</v>
      </c>
    </row>
    <row r="768" spans="2:65" s="1" customFormat="1" ht="24.2" customHeight="1">
      <c r="B768" s="33"/>
      <c r="C768" s="174" t="s">
        <v>848</v>
      </c>
      <c r="D768" s="174" t="s">
        <v>332</v>
      </c>
      <c r="E768" s="175" t="s">
        <v>849</v>
      </c>
      <c r="F768" s="176" t="s">
        <v>850</v>
      </c>
      <c r="G768" s="177" t="s">
        <v>197</v>
      </c>
      <c r="H768" s="178">
        <v>44.624000000000002</v>
      </c>
      <c r="I768" s="179"/>
      <c r="J768" s="180">
        <f>ROUND(I768*H768,2)</f>
        <v>0</v>
      </c>
      <c r="K768" s="176" t="s">
        <v>145</v>
      </c>
      <c r="L768" s="181"/>
      <c r="M768" s="182" t="s">
        <v>19</v>
      </c>
      <c r="N768" s="183" t="s">
        <v>43</v>
      </c>
      <c r="P768" s="137">
        <f>O768*H768</f>
        <v>0</v>
      </c>
      <c r="Q768" s="137">
        <v>1.9199999999999998E-2</v>
      </c>
      <c r="R768" s="137">
        <f>Q768*H768</f>
        <v>0.85678080000000001</v>
      </c>
      <c r="S768" s="137">
        <v>0</v>
      </c>
      <c r="T768" s="138">
        <f>S768*H768</f>
        <v>0</v>
      </c>
      <c r="AR768" s="139" t="s">
        <v>371</v>
      </c>
      <c r="AT768" s="139" t="s">
        <v>332</v>
      </c>
      <c r="AU768" s="139" t="s">
        <v>82</v>
      </c>
      <c r="AY768" s="18" t="s">
        <v>139</v>
      </c>
      <c r="BE768" s="140">
        <f>IF(N768="základní",J768,0)</f>
        <v>0</v>
      </c>
      <c r="BF768" s="140">
        <f>IF(N768="snížená",J768,0)</f>
        <v>0</v>
      </c>
      <c r="BG768" s="140">
        <f>IF(N768="zákl. přenesená",J768,0)</f>
        <v>0</v>
      </c>
      <c r="BH768" s="140">
        <f>IF(N768="sníž. přenesená",J768,0)</f>
        <v>0</v>
      </c>
      <c r="BI768" s="140">
        <f>IF(N768="nulová",J768,0)</f>
        <v>0</v>
      </c>
      <c r="BJ768" s="18" t="s">
        <v>80</v>
      </c>
      <c r="BK768" s="140">
        <f>ROUND(I768*H768,2)</f>
        <v>0</v>
      </c>
      <c r="BL768" s="18" t="s">
        <v>247</v>
      </c>
      <c r="BM768" s="139" t="s">
        <v>851</v>
      </c>
    </row>
    <row r="769" spans="2:65" s="13" customFormat="1" ht="11.25">
      <c r="B769" s="152"/>
      <c r="D769" s="146" t="s">
        <v>150</v>
      </c>
      <c r="F769" s="154" t="s">
        <v>852</v>
      </c>
      <c r="H769" s="155">
        <v>44.624000000000002</v>
      </c>
      <c r="I769" s="156"/>
      <c r="L769" s="152"/>
      <c r="M769" s="157"/>
      <c r="T769" s="158"/>
      <c r="AT769" s="153" t="s">
        <v>150</v>
      </c>
      <c r="AU769" s="153" t="s">
        <v>82</v>
      </c>
      <c r="AV769" s="13" t="s">
        <v>82</v>
      </c>
      <c r="AW769" s="13" t="s">
        <v>4</v>
      </c>
      <c r="AX769" s="13" t="s">
        <v>80</v>
      </c>
      <c r="AY769" s="153" t="s">
        <v>139</v>
      </c>
    </row>
    <row r="770" spans="2:65" s="1" customFormat="1" ht="16.5" customHeight="1">
      <c r="B770" s="33"/>
      <c r="C770" s="128" t="s">
        <v>853</v>
      </c>
      <c r="D770" s="128" t="s">
        <v>141</v>
      </c>
      <c r="E770" s="129" t="s">
        <v>854</v>
      </c>
      <c r="F770" s="130" t="s">
        <v>855</v>
      </c>
      <c r="G770" s="131" t="s">
        <v>197</v>
      </c>
      <c r="H770" s="132">
        <v>40.567</v>
      </c>
      <c r="I770" s="133"/>
      <c r="J770" s="134">
        <f>ROUND(I770*H770,2)</f>
        <v>0</v>
      </c>
      <c r="K770" s="130" t="s">
        <v>145</v>
      </c>
      <c r="L770" s="33"/>
      <c r="M770" s="135" t="s">
        <v>19</v>
      </c>
      <c r="N770" s="136" t="s">
        <v>43</v>
      </c>
      <c r="P770" s="137">
        <f>O770*H770</f>
        <v>0</v>
      </c>
      <c r="Q770" s="137">
        <v>1.5E-3</v>
      </c>
      <c r="R770" s="137">
        <f>Q770*H770</f>
        <v>6.0850500000000002E-2</v>
      </c>
      <c r="S770" s="137">
        <v>0</v>
      </c>
      <c r="T770" s="138">
        <f>S770*H770</f>
        <v>0</v>
      </c>
      <c r="AR770" s="139" t="s">
        <v>247</v>
      </c>
      <c r="AT770" s="139" t="s">
        <v>141</v>
      </c>
      <c r="AU770" s="139" t="s">
        <v>82</v>
      </c>
      <c r="AY770" s="18" t="s">
        <v>139</v>
      </c>
      <c r="BE770" s="140">
        <f>IF(N770="základní",J770,0)</f>
        <v>0</v>
      </c>
      <c r="BF770" s="140">
        <f>IF(N770="snížená",J770,0)</f>
        <v>0</v>
      </c>
      <c r="BG770" s="140">
        <f>IF(N770="zákl. přenesená",J770,0)</f>
        <v>0</v>
      </c>
      <c r="BH770" s="140">
        <f>IF(N770="sníž. přenesená",J770,0)</f>
        <v>0</v>
      </c>
      <c r="BI770" s="140">
        <f>IF(N770="nulová",J770,0)</f>
        <v>0</v>
      </c>
      <c r="BJ770" s="18" t="s">
        <v>80</v>
      </c>
      <c r="BK770" s="140">
        <f>ROUND(I770*H770,2)</f>
        <v>0</v>
      </c>
      <c r="BL770" s="18" t="s">
        <v>247</v>
      </c>
      <c r="BM770" s="139" t="s">
        <v>856</v>
      </c>
    </row>
    <row r="771" spans="2:65" s="1" customFormat="1" ht="11.25">
      <c r="B771" s="33"/>
      <c r="D771" s="141" t="s">
        <v>148</v>
      </c>
      <c r="F771" s="142" t="s">
        <v>857</v>
      </c>
      <c r="I771" s="143"/>
      <c r="L771" s="33"/>
      <c r="M771" s="144"/>
      <c r="T771" s="54"/>
      <c r="AT771" s="18" t="s">
        <v>148</v>
      </c>
      <c r="AU771" s="18" t="s">
        <v>82</v>
      </c>
    </row>
    <row r="772" spans="2:65" s="12" customFormat="1" ht="11.25">
      <c r="B772" s="145"/>
      <c r="D772" s="146" t="s">
        <v>150</v>
      </c>
      <c r="E772" s="147" t="s">
        <v>19</v>
      </c>
      <c r="F772" s="148" t="s">
        <v>151</v>
      </c>
      <c r="H772" s="147" t="s">
        <v>19</v>
      </c>
      <c r="I772" s="149"/>
      <c r="L772" s="145"/>
      <c r="M772" s="150"/>
      <c r="T772" s="151"/>
      <c r="AT772" s="147" t="s">
        <v>150</v>
      </c>
      <c r="AU772" s="147" t="s">
        <v>82</v>
      </c>
      <c r="AV772" s="12" t="s">
        <v>80</v>
      </c>
      <c r="AW772" s="12" t="s">
        <v>33</v>
      </c>
      <c r="AX772" s="12" t="s">
        <v>72</v>
      </c>
      <c r="AY772" s="147" t="s">
        <v>139</v>
      </c>
    </row>
    <row r="773" spans="2:65" s="12" customFormat="1" ht="11.25">
      <c r="B773" s="145"/>
      <c r="D773" s="146" t="s">
        <v>150</v>
      </c>
      <c r="E773" s="147" t="s">
        <v>19</v>
      </c>
      <c r="F773" s="148" t="s">
        <v>268</v>
      </c>
      <c r="H773" s="147" t="s">
        <v>19</v>
      </c>
      <c r="I773" s="149"/>
      <c r="L773" s="145"/>
      <c r="M773" s="150"/>
      <c r="T773" s="151"/>
      <c r="AT773" s="147" t="s">
        <v>150</v>
      </c>
      <c r="AU773" s="147" t="s">
        <v>82</v>
      </c>
      <c r="AV773" s="12" t="s">
        <v>80</v>
      </c>
      <c r="AW773" s="12" t="s">
        <v>33</v>
      </c>
      <c r="AX773" s="12" t="s">
        <v>72</v>
      </c>
      <c r="AY773" s="147" t="s">
        <v>139</v>
      </c>
    </row>
    <row r="774" spans="2:65" s="13" customFormat="1" ht="11.25">
      <c r="B774" s="152"/>
      <c r="D774" s="146" t="s">
        <v>150</v>
      </c>
      <c r="E774" s="153" t="s">
        <v>19</v>
      </c>
      <c r="F774" s="154" t="s">
        <v>382</v>
      </c>
      <c r="H774" s="155">
        <v>9.8339999999999996</v>
      </c>
      <c r="I774" s="156"/>
      <c r="L774" s="152"/>
      <c r="M774" s="157"/>
      <c r="T774" s="158"/>
      <c r="AT774" s="153" t="s">
        <v>150</v>
      </c>
      <c r="AU774" s="153" t="s">
        <v>82</v>
      </c>
      <c r="AV774" s="13" t="s">
        <v>82</v>
      </c>
      <c r="AW774" s="13" t="s">
        <v>33</v>
      </c>
      <c r="AX774" s="13" t="s">
        <v>72</v>
      </c>
      <c r="AY774" s="153" t="s">
        <v>139</v>
      </c>
    </row>
    <row r="775" spans="2:65" s="13" customFormat="1" ht="11.25">
      <c r="B775" s="152"/>
      <c r="D775" s="146" t="s">
        <v>150</v>
      </c>
      <c r="E775" s="153" t="s">
        <v>19</v>
      </c>
      <c r="F775" s="154" t="s">
        <v>383</v>
      </c>
      <c r="H775" s="155">
        <v>0.66</v>
      </c>
      <c r="I775" s="156"/>
      <c r="L775" s="152"/>
      <c r="M775" s="157"/>
      <c r="T775" s="158"/>
      <c r="AT775" s="153" t="s">
        <v>150</v>
      </c>
      <c r="AU775" s="153" t="s">
        <v>82</v>
      </c>
      <c r="AV775" s="13" t="s">
        <v>82</v>
      </c>
      <c r="AW775" s="13" t="s">
        <v>33</v>
      </c>
      <c r="AX775" s="13" t="s">
        <v>72</v>
      </c>
      <c r="AY775" s="153" t="s">
        <v>139</v>
      </c>
    </row>
    <row r="776" spans="2:65" s="15" customFormat="1" ht="11.25">
      <c r="B776" s="167"/>
      <c r="D776" s="146" t="s">
        <v>150</v>
      </c>
      <c r="E776" s="168" t="s">
        <v>19</v>
      </c>
      <c r="F776" s="169" t="s">
        <v>224</v>
      </c>
      <c r="H776" s="170">
        <v>10.494</v>
      </c>
      <c r="I776" s="171"/>
      <c r="L776" s="167"/>
      <c r="M776" s="172"/>
      <c r="T776" s="173"/>
      <c r="AT776" s="168" t="s">
        <v>150</v>
      </c>
      <c r="AU776" s="168" t="s">
        <v>82</v>
      </c>
      <c r="AV776" s="15" t="s">
        <v>160</v>
      </c>
      <c r="AW776" s="15" t="s">
        <v>33</v>
      </c>
      <c r="AX776" s="15" t="s">
        <v>72</v>
      </c>
      <c r="AY776" s="168" t="s">
        <v>139</v>
      </c>
    </row>
    <row r="777" spans="2:65" s="12" customFormat="1" ht="11.25">
      <c r="B777" s="145"/>
      <c r="D777" s="146" t="s">
        <v>150</v>
      </c>
      <c r="E777" s="147" t="s">
        <v>19</v>
      </c>
      <c r="F777" s="148" t="s">
        <v>272</v>
      </c>
      <c r="H777" s="147" t="s">
        <v>19</v>
      </c>
      <c r="I777" s="149"/>
      <c r="L777" s="145"/>
      <c r="M777" s="150"/>
      <c r="T777" s="151"/>
      <c r="AT777" s="147" t="s">
        <v>150</v>
      </c>
      <c r="AU777" s="147" t="s">
        <v>82</v>
      </c>
      <c r="AV777" s="12" t="s">
        <v>80</v>
      </c>
      <c r="AW777" s="12" t="s">
        <v>33</v>
      </c>
      <c r="AX777" s="12" t="s">
        <v>72</v>
      </c>
      <c r="AY777" s="147" t="s">
        <v>139</v>
      </c>
    </row>
    <row r="778" spans="2:65" s="13" customFormat="1" ht="11.25">
      <c r="B778" s="152"/>
      <c r="D778" s="146" t="s">
        <v>150</v>
      </c>
      <c r="E778" s="153" t="s">
        <v>19</v>
      </c>
      <c r="F778" s="154" t="s">
        <v>384</v>
      </c>
      <c r="H778" s="155">
        <v>3.57</v>
      </c>
      <c r="I778" s="156"/>
      <c r="L778" s="152"/>
      <c r="M778" s="157"/>
      <c r="T778" s="158"/>
      <c r="AT778" s="153" t="s">
        <v>150</v>
      </c>
      <c r="AU778" s="153" t="s">
        <v>82</v>
      </c>
      <c r="AV778" s="13" t="s">
        <v>82</v>
      </c>
      <c r="AW778" s="13" t="s">
        <v>33</v>
      </c>
      <c r="AX778" s="13" t="s">
        <v>72</v>
      </c>
      <c r="AY778" s="153" t="s">
        <v>139</v>
      </c>
    </row>
    <row r="779" spans="2:65" s="15" customFormat="1" ht="11.25">
      <c r="B779" s="167"/>
      <c r="D779" s="146" t="s">
        <v>150</v>
      </c>
      <c r="E779" s="168" t="s">
        <v>19</v>
      </c>
      <c r="F779" s="169" t="s">
        <v>224</v>
      </c>
      <c r="H779" s="170">
        <v>3.57</v>
      </c>
      <c r="I779" s="171"/>
      <c r="L779" s="167"/>
      <c r="M779" s="172"/>
      <c r="T779" s="173"/>
      <c r="AT779" s="168" t="s">
        <v>150</v>
      </c>
      <c r="AU779" s="168" t="s">
        <v>82</v>
      </c>
      <c r="AV779" s="15" t="s">
        <v>160</v>
      </c>
      <c r="AW779" s="15" t="s">
        <v>33</v>
      </c>
      <c r="AX779" s="15" t="s">
        <v>72</v>
      </c>
      <c r="AY779" s="168" t="s">
        <v>139</v>
      </c>
    </row>
    <row r="780" spans="2:65" s="12" customFormat="1" ht="11.25">
      <c r="B780" s="145"/>
      <c r="D780" s="146" t="s">
        <v>150</v>
      </c>
      <c r="E780" s="147" t="s">
        <v>19</v>
      </c>
      <c r="F780" s="148" t="s">
        <v>275</v>
      </c>
      <c r="H780" s="147" t="s">
        <v>19</v>
      </c>
      <c r="I780" s="149"/>
      <c r="L780" s="145"/>
      <c r="M780" s="150"/>
      <c r="T780" s="151"/>
      <c r="AT780" s="147" t="s">
        <v>150</v>
      </c>
      <c r="AU780" s="147" t="s">
        <v>82</v>
      </c>
      <c r="AV780" s="12" t="s">
        <v>80</v>
      </c>
      <c r="AW780" s="12" t="s">
        <v>33</v>
      </c>
      <c r="AX780" s="12" t="s">
        <v>72</v>
      </c>
      <c r="AY780" s="147" t="s">
        <v>139</v>
      </c>
    </row>
    <row r="781" spans="2:65" s="13" customFormat="1" ht="11.25">
      <c r="B781" s="152"/>
      <c r="D781" s="146" t="s">
        <v>150</v>
      </c>
      <c r="E781" s="153" t="s">
        <v>19</v>
      </c>
      <c r="F781" s="154" t="s">
        <v>385</v>
      </c>
      <c r="H781" s="155">
        <v>4.4000000000000004</v>
      </c>
      <c r="I781" s="156"/>
      <c r="L781" s="152"/>
      <c r="M781" s="157"/>
      <c r="T781" s="158"/>
      <c r="AT781" s="153" t="s">
        <v>150</v>
      </c>
      <c r="AU781" s="153" t="s">
        <v>82</v>
      </c>
      <c r="AV781" s="13" t="s">
        <v>82</v>
      </c>
      <c r="AW781" s="13" t="s">
        <v>33</v>
      </c>
      <c r="AX781" s="13" t="s">
        <v>72</v>
      </c>
      <c r="AY781" s="153" t="s">
        <v>139</v>
      </c>
    </row>
    <row r="782" spans="2:65" s="13" customFormat="1" ht="11.25">
      <c r="B782" s="152"/>
      <c r="D782" s="146" t="s">
        <v>150</v>
      </c>
      <c r="E782" s="153" t="s">
        <v>19</v>
      </c>
      <c r="F782" s="154" t="s">
        <v>386</v>
      </c>
      <c r="H782" s="155">
        <v>5.5279999999999996</v>
      </c>
      <c r="I782" s="156"/>
      <c r="L782" s="152"/>
      <c r="M782" s="157"/>
      <c r="T782" s="158"/>
      <c r="AT782" s="153" t="s">
        <v>150</v>
      </c>
      <c r="AU782" s="153" t="s">
        <v>82</v>
      </c>
      <c r="AV782" s="13" t="s">
        <v>82</v>
      </c>
      <c r="AW782" s="13" t="s">
        <v>33</v>
      </c>
      <c r="AX782" s="13" t="s">
        <v>72</v>
      </c>
      <c r="AY782" s="153" t="s">
        <v>139</v>
      </c>
    </row>
    <row r="783" spans="2:65" s="13" customFormat="1" ht="11.25">
      <c r="B783" s="152"/>
      <c r="D783" s="146" t="s">
        <v>150</v>
      </c>
      <c r="E783" s="153" t="s">
        <v>19</v>
      </c>
      <c r="F783" s="154" t="s">
        <v>387</v>
      </c>
      <c r="H783" s="155">
        <v>0.105</v>
      </c>
      <c r="I783" s="156"/>
      <c r="L783" s="152"/>
      <c r="M783" s="157"/>
      <c r="T783" s="158"/>
      <c r="AT783" s="153" t="s">
        <v>150</v>
      </c>
      <c r="AU783" s="153" t="s">
        <v>82</v>
      </c>
      <c r="AV783" s="13" t="s">
        <v>82</v>
      </c>
      <c r="AW783" s="13" t="s">
        <v>33</v>
      </c>
      <c r="AX783" s="13" t="s">
        <v>72</v>
      </c>
      <c r="AY783" s="153" t="s">
        <v>139</v>
      </c>
    </row>
    <row r="784" spans="2:65" s="15" customFormat="1" ht="11.25">
      <c r="B784" s="167"/>
      <c r="D784" s="146" t="s">
        <v>150</v>
      </c>
      <c r="E784" s="168" t="s">
        <v>19</v>
      </c>
      <c r="F784" s="169" t="s">
        <v>224</v>
      </c>
      <c r="H784" s="170">
        <v>10.033000000000001</v>
      </c>
      <c r="I784" s="171"/>
      <c r="L784" s="167"/>
      <c r="M784" s="172"/>
      <c r="T784" s="173"/>
      <c r="AT784" s="168" t="s">
        <v>150</v>
      </c>
      <c r="AU784" s="168" t="s">
        <v>82</v>
      </c>
      <c r="AV784" s="15" t="s">
        <v>160</v>
      </c>
      <c r="AW784" s="15" t="s">
        <v>33</v>
      </c>
      <c r="AX784" s="15" t="s">
        <v>72</v>
      </c>
      <c r="AY784" s="168" t="s">
        <v>139</v>
      </c>
    </row>
    <row r="785" spans="2:65" s="12" customFormat="1" ht="11.25">
      <c r="B785" s="145"/>
      <c r="D785" s="146" t="s">
        <v>150</v>
      </c>
      <c r="E785" s="147" t="s">
        <v>19</v>
      </c>
      <c r="F785" s="148" t="s">
        <v>281</v>
      </c>
      <c r="H785" s="147" t="s">
        <v>19</v>
      </c>
      <c r="I785" s="149"/>
      <c r="L785" s="145"/>
      <c r="M785" s="150"/>
      <c r="T785" s="151"/>
      <c r="AT785" s="147" t="s">
        <v>150</v>
      </c>
      <c r="AU785" s="147" t="s">
        <v>82</v>
      </c>
      <c r="AV785" s="12" t="s">
        <v>80</v>
      </c>
      <c r="AW785" s="12" t="s">
        <v>33</v>
      </c>
      <c r="AX785" s="12" t="s">
        <v>72</v>
      </c>
      <c r="AY785" s="147" t="s">
        <v>139</v>
      </c>
    </row>
    <row r="786" spans="2:65" s="13" customFormat="1" ht="11.25">
      <c r="B786" s="152"/>
      <c r="D786" s="146" t="s">
        <v>150</v>
      </c>
      <c r="E786" s="153" t="s">
        <v>19</v>
      </c>
      <c r="F786" s="154" t="s">
        <v>388</v>
      </c>
      <c r="H786" s="155">
        <v>4.141</v>
      </c>
      <c r="I786" s="156"/>
      <c r="L786" s="152"/>
      <c r="M786" s="157"/>
      <c r="T786" s="158"/>
      <c r="AT786" s="153" t="s">
        <v>150</v>
      </c>
      <c r="AU786" s="153" t="s">
        <v>82</v>
      </c>
      <c r="AV786" s="13" t="s">
        <v>82</v>
      </c>
      <c r="AW786" s="13" t="s">
        <v>33</v>
      </c>
      <c r="AX786" s="13" t="s">
        <v>72</v>
      </c>
      <c r="AY786" s="153" t="s">
        <v>139</v>
      </c>
    </row>
    <row r="787" spans="2:65" s="13" customFormat="1" ht="11.25">
      <c r="B787" s="152"/>
      <c r="D787" s="146" t="s">
        <v>150</v>
      </c>
      <c r="E787" s="153" t="s">
        <v>19</v>
      </c>
      <c r="F787" s="154" t="s">
        <v>389</v>
      </c>
      <c r="H787" s="155">
        <v>5.202</v>
      </c>
      <c r="I787" s="156"/>
      <c r="L787" s="152"/>
      <c r="M787" s="157"/>
      <c r="T787" s="158"/>
      <c r="AT787" s="153" t="s">
        <v>150</v>
      </c>
      <c r="AU787" s="153" t="s">
        <v>82</v>
      </c>
      <c r="AV787" s="13" t="s">
        <v>82</v>
      </c>
      <c r="AW787" s="13" t="s">
        <v>33</v>
      </c>
      <c r="AX787" s="13" t="s">
        <v>72</v>
      </c>
      <c r="AY787" s="153" t="s">
        <v>139</v>
      </c>
    </row>
    <row r="788" spans="2:65" s="13" customFormat="1" ht="11.25">
      <c r="B788" s="152"/>
      <c r="D788" s="146" t="s">
        <v>150</v>
      </c>
      <c r="E788" s="153" t="s">
        <v>19</v>
      </c>
      <c r="F788" s="154" t="s">
        <v>387</v>
      </c>
      <c r="H788" s="155">
        <v>0.105</v>
      </c>
      <c r="I788" s="156"/>
      <c r="L788" s="152"/>
      <c r="M788" s="157"/>
      <c r="T788" s="158"/>
      <c r="AT788" s="153" t="s">
        <v>150</v>
      </c>
      <c r="AU788" s="153" t="s">
        <v>82</v>
      </c>
      <c r="AV788" s="13" t="s">
        <v>82</v>
      </c>
      <c r="AW788" s="13" t="s">
        <v>33</v>
      </c>
      <c r="AX788" s="13" t="s">
        <v>72</v>
      </c>
      <c r="AY788" s="153" t="s">
        <v>139</v>
      </c>
    </row>
    <row r="789" spans="2:65" s="15" customFormat="1" ht="11.25">
      <c r="B789" s="167"/>
      <c r="D789" s="146" t="s">
        <v>150</v>
      </c>
      <c r="E789" s="168" t="s">
        <v>19</v>
      </c>
      <c r="F789" s="169" t="s">
        <v>224</v>
      </c>
      <c r="H789" s="170">
        <v>9.4480000000000004</v>
      </c>
      <c r="I789" s="171"/>
      <c r="L789" s="167"/>
      <c r="M789" s="172"/>
      <c r="T789" s="173"/>
      <c r="AT789" s="168" t="s">
        <v>150</v>
      </c>
      <c r="AU789" s="168" t="s">
        <v>82</v>
      </c>
      <c r="AV789" s="15" t="s">
        <v>160</v>
      </c>
      <c r="AW789" s="15" t="s">
        <v>33</v>
      </c>
      <c r="AX789" s="15" t="s">
        <v>72</v>
      </c>
      <c r="AY789" s="168" t="s">
        <v>139</v>
      </c>
    </row>
    <row r="790" spans="2:65" s="12" customFormat="1" ht="11.25">
      <c r="B790" s="145"/>
      <c r="D790" s="146" t="s">
        <v>150</v>
      </c>
      <c r="E790" s="147" t="s">
        <v>19</v>
      </c>
      <c r="F790" s="148" t="s">
        <v>284</v>
      </c>
      <c r="H790" s="147" t="s">
        <v>19</v>
      </c>
      <c r="I790" s="149"/>
      <c r="L790" s="145"/>
      <c r="M790" s="150"/>
      <c r="T790" s="151"/>
      <c r="AT790" s="147" t="s">
        <v>150</v>
      </c>
      <c r="AU790" s="147" t="s">
        <v>82</v>
      </c>
      <c r="AV790" s="12" t="s">
        <v>80</v>
      </c>
      <c r="AW790" s="12" t="s">
        <v>33</v>
      </c>
      <c r="AX790" s="12" t="s">
        <v>72</v>
      </c>
      <c r="AY790" s="147" t="s">
        <v>139</v>
      </c>
    </row>
    <row r="791" spans="2:65" s="13" customFormat="1" ht="11.25">
      <c r="B791" s="152"/>
      <c r="D791" s="146" t="s">
        <v>150</v>
      </c>
      <c r="E791" s="153" t="s">
        <v>19</v>
      </c>
      <c r="F791" s="154" t="s">
        <v>390</v>
      </c>
      <c r="H791" s="155">
        <v>3.5110000000000001</v>
      </c>
      <c r="I791" s="156"/>
      <c r="L791" s="152"/>
      <c r="M791" s="157"/>
      <c r="T791" s="158"/>
      <c r="AT791" s="153" t="s">
        <v>150</v>
      </c>
      <c r="AU791" s="153" t="s">
        <v>82</v>
      </c>
      <c r="AV791" s="13" t="s">
        <v>82</v>
      </c>
      <c r="AW791" s="13" t="s">
        <v>33</v>
      </c>
      <c r="AX791" s="13" t="s">
        <v>72</v>
      </c>
      <c r="AY791" s="153" t="s">
        <v>139</v>
      </c>
    </row>
    <row r="792" spans="2:65" s="15" customFormat="1" ht="11.25">
      <c r="B792" s="167"/>
      <c r="D792" s="146" t="s">
        <v>150</v>
      </c>
      <c r="E792" s="168" t="s">
        <v>19</v>
      </c>
      <c r="F792" s="169" t="s">
        <v>224</v>
      </c>
      <c r="H792" s="170">
        <v>3.5110000000000001</v>
      </c>
      <c r="I792" s="171"/>
      <c r="L792" s="167"/>
      <c r="M792" s="172"/>
      <c r="T792" s="173"/>
      <c r="AT792" s="168" t="s">
        <v>150</v>
      </c>
      <c r="AU792" s="168" t="s">
        <v>82</v>
      </c>
      <c r="AV792" s="15" t="s">
        <v>160</v>
      </c>
      <c r="AW792" s="15" t="s">
        <v>33</v>
      </c>
      <c r="AX792" s="15" t="s">
        <v>72</v>
      </c>
      <c r="AY792" s="168" t="s">
        <v>139</v>
      </c>
    </row>
    <row r="793" spans="2:65" s="12" customFormat="1" ht="11.25">
      <c r="B793" s="145"/>
      <c r="D793" s="146" t="s">
        <v>150</v>
      </c>
      <c r="E793" s="147" t="s">
        <v>19</v>
      </c>
      <c r="F793" s="148" t="s">
        <v>289</v>
      </c>
      <c r="H793" s="147" t="s">
        <v>19</v>
      </c>
      <c r="I793" s="149"/>
      <c r="L793" s="145"/>
      <c r="M793" s="150"/>
      <c r="T793" s="151"/>
      <c r="AT793" s="147" t="s">
        <v>150</v>
      </c>
      <c r="AU793" s="147" t="s">
        <v>82</v>
      </c>
      <c r="AV793" s="12" t="s">
        <v>80</v>
      </c>
      <c r="AW793" s="12" t="s">
        <v>33</v>
      </c>
      <c r="AX793" s="12" t="s">
        <v>72</v>
      </c>
      <c r="AY793" s="147" t="s">
        <v>139</v>
      </c>
    </row>
    <row r="794" spans="2:65" s="13" customFormat="1" ht="11.25">
      <c r="B794" s="152"/>
      <c r="D794" s="146" t="s">
        <v>150</v>
      </c>
      <c r="E794" s="153" t="s">
        <v>19</v>
      </c>
      <c r="F794" s="154" t="s">
        <v>390</v>
      </c>
      <c r="H794" s="155">
        <v>3.5110000000000001</v>
      </c>
      <c r="I794" s="156"/>
      <c r="L794" s="152"/>
      <c r="M794" s="157"/>
      <c r="T794" s="158"/>
      <c r="AT794" s="153" t="s">
        <v>150</v>
      </c>
      <c r="AU794" s="153" t="s">
        <v>82</v>
      </c>
      <c r="AV794" s="13" t="s">
        <v>82</v>
      </c>
      <c r="AW794" s="13" t="s">
        <v>33</v>
      </c>
      <c r="AX794" s="13" t="s">
        <v>72</v>
      </c>
      <c r="AY794" s="153" t="s">
        <v>139</v>
      </c>
    </row>
    <row r="795" spans="2:65" s="15" customFormat="1" ht="11.25">
      <c r="B795" s="167"/>
      <c r="D795" s="146" t="s">
        <v>150</v>
      </c>
      <c r="E795" s="168" t="s">
        <v>19</v>
      </c>
      <c r="F795" s="169" t="s">
        <v>224</v>
      </c>
      <c r="H795" s="170">
        <v>3.5110000000000001</v>
      </c>
      <c r="I795" s="171"/>
      <c r="L795" s="167"/>
      <c r="M795" s="172"/>
      <c r="T795" s="173"/>
      <c r="AT795" s="168" t="s">
        <v>150</v>
      </c>
      <c r="AU795" s="168" t="s">
        <v>82</v>
      </c>
      <c r="AV795" s="15" t="s">
        <v>160</v>
      </c>
      <c r="AW795" s="15" t="s">
        <v>33</v>
      </c>
      <c r="AX795" s="15" t="s">
        <v>72</v>
      </c>
      <c r="AY795" s="168" t="s">
        <v>139</v>
      </c>
    </row>
    <row r="796" spans="2:65" s="14" customFormat="1" ht="11.25">
      <c r="B796" s="159"/>
      <c r="D796" s="146" t="s">
        <v>150</v>
      </c>
      <c r="E796" s="160" t="s">
        <v>19</v>
      </c>
      <c r="F796" s="161" t="s">
        <v>154</v>
      </c>
      <c r="H796" s="162">
        <v>40.567</v>
      </c>
      <c r="I796" s="163"/>
      <c r="L796" s="159"/>
      <c r="M796" s="164"/>
      <c r="T796" s="165"/>
      <c r="AT796" s="160" t="s">
        <v>150</v>
      </c>
      <c r="AU796" s="160" t="s">
        <v>82</v>
      </c>
      <c r="AV796" s="14" t="s">
        <v>146</v>
      </c>
      <c r="AW796" s="14" t="s">
        <v>33</v>
      </c>
      <c r="AX796" s="14" t="s">
        <v>80</v>
      </c>
      <c r="AY796" s="160" t="s">
        <v>139</v>
      </c>
    </row>
    <row r="797" spans="2:65" s="1" customFormat="1" ht="16.5" customHeight="1">
      <c r="B797" s="33"/>
      <c r="C797" s="128" t="s">
        <v>858</v>
      </c>
      <c r="D797" s="128" t="s">
        <v>141</v>
      </c>
      <c r="E797" s="129" t="s">
        <v>859</v>
      </c>
      <c r="F797" s="130" t="s">
        <v>860</v>
      </c>
      <c r="G797" s="131" t="s">
        <v>313</v>
      </c>
      <c r="H797" s="132">
        <v>76.442999999999998</v>
      </c>
      <c r="I797" s="133"/>
      <c r="J797" s="134">
        <f>ROUND(I797*H797,2)</f>
        <v>0</v>
      </c>
      <c r="K797" s="130" t="s">
        <v>145</v>
      </c>
      <c r="L797" s="33"/>
      <c r="M797" s="135" t="s">
        <v>19</v>
      </c>
      <c r="N797" s="136" t="s">
        <v>43</v>
      </c>
      <c r="P797" s="137">
        <f>O797*H797</f>
        <v>0</v>
      </c>
      <c r="Q797" s="137">
        <v>3.0000000000000001E-5</v>
      </c>
      <c r="R797" s="137">
        <f>Q797*H797</f>
        <v>2.2932899999999999E-3</v>
      </c>
      <c r="S797" s="137">
        <v>0</v>
      </c>
      <c r="T797" s="138">
        <f>S797*H797</f>
        <v>0</v>
      </c>
      <c r="AR797" s="139" t="s">
        <v>247</v>
      </c>
      <c r="AT797" s="139" t="s">
        <v>141</v>
      </c>
      <c r="AU797" s="139" t="s">
        <v>82</v>
      </c>
      <c r="AY797" s="18" t="s">
        <v>139</v>
      </c>
      <c r="BE797" s="140">
        <f>IF(N797="základní",J797,0)</f>
        <v>0</v>
      </c>
      <c r="BF797" s="140">
        <f>IF(N797="snížená",J797,0)</f>
        <v>0</v>
      </c>
      <c r="BG797" s="140">
        <f>IF(N797="zákl. přenesená",J797,0)</f>
        <v>0</v>
      </c>
      <c r="BH797" s="140">
        <f>IF(N797="sníž. přenesená",J797,0)</f>
        <v>0</v>
      </c>
      <c r="BI797" s="140">
        <f>IF(N797="nulová",J797,0)</f>
        <v>0</v>
      </c>
      <c r="BJ797" s="18" t="s">
        <v>80</v>
      </c>
      <c r="BK797" s="140">
        <f>ROUND(I797*H797,2)</f>
        <v>0</v>
      </c>
      <c r="BL797" s="18" t="s">
        <v>247</v>
      </c>
      <c r="BM797" s="139" t="s">
        <v>861</v>
      </c>
    </row>
    <row r="798" spans="2:65" s="1" customFormat="1" ht="11.25">
      <c r="B798" s="33"/>
      <c r="D798" s="141" t="s">
        <v>148</v>
      </c>
      <c r="F798" s="142" t="s">
        <v>862</v>
      </c>
      <c r="I798" s="143"/>
      <c r="L798" s="33"/>
      <c r="M798" s="144"/>
      <c r="T798" s="54"/>
      <c r="AT798" s="18" t="s">
        <v>148</v>
      </c>
      <c r="AU798" s="18" t="s">
        <v>82</v>
      </c>
    </row>
    <row r="799" spans="2:65" s="12" customFormat="1" ht="11.25">
      <c r="B799" s="145"/>
      <c r="D799" s="146" t="s">
        <v>150</v>
      </c>
      <c r="E799" s="147" t="s">
        <v>19</v>
      </c>
      <c r="F799" s="148" t="s">
        <v>151</v>
      </c>
      <c r="H799" s="147" t="s">
        <v>19</v>
      </c>
      <c r="I799" s="149"/>
      <c r="L799" s="145"/>
      <c r="M799" s="150"/>
      <c r="T799" s="151"/>
      <c r="AT799" s="147" t="s">
        <v>150</v>
      </c>
      <c r="AU799" s="147" t="s">
        <v>82</v>
      </c>
      <c r="AV799" s="12" t="s">
        <v>80</v>
      </c>
      <c r="AW799" s="12" t="s">
        <v>33</v>
      </c>
      <c r="AX799" s="12" t="s">
        <v>72</v>
      </c>
      <c r="AY799" s="147" t="s">
        <v>139</v>
      </c>
    </row>
    <row r="800" spans="2:65" s="12" customFormat="1" ht="11.25">
      <c r="B800" s="145"/>
      <c r="D800" s="146" t="s">
        <v>150</v>
      </c>
      <c r="E800" s="147" t="s">
        <v>19</v>
      </c>
      <c r="F800" s="148" t="s">
        <v>268</v>
      </c>
      <c r="H800" s="147" t="s">
        <v>19</v>
      </c>
      <c r="I800" s="149"/>
      <c r="L800" s="145"/>
      <c r="M800" s="150"/>
      <c r="T800" s="151"/>
      <c r="AT800" s="147" t="s">
        <v>150</v>
      </c>
      <c r="AU800" s="147" t="s">
        <v>82</v>
      </c>
      <c r="AV800" s="12" t="s">
        <v>80</v>
      </c>
      <c r="AW800" s="12" t="s">
        <v>33</v>
      </c>
      <c r="AX800" s="12" t="s">
        <v>72</v>
      </c>
      <c r="AY800" s="147" t="s">
        <v>139</v>
      </c>
    </row>
    <row r="801" spans="2:51" s="13" customFormat="1" ht="11.25">
      <c r="B801" s="152"/>
      <c r="D801" s="146" t="s">
        <v>150</v>
      </c>
      <c r="E801" s="153" t="s">
        <v>19</v>
      </c>
      <c r="F801" s="154" t="s">
        <v>410</v>
      </c>
      <c r="H801" s="155">
        <v>13.276</v>
      </c>
      <c r="I801" s="156"/>
      <c r="L801" s="152"/>
      <c r="M801" s="157"/>
      <c r="T801" s="158"/>
      <c r="AT801" s="153" t="s">
        <v>150</v>
      </c>
      <c r="AU801" s="153" t="s">
        <v>82</v>
      </c>
      <c r="AV801" s="13" t="s">
        <v>82</v>
      </c>
      <c r="AW801" s="13" t="s">
        <v>33</v>
      </c>
      <c r="AX801" s="13" t="s">
        <v>72</v>
      </c>
      <c r="AY801" s="153" t="s">
        <v>139</v>
      </c>
    </row>
    <row r="802" spans="2:51" s="15" customFormat="1" ht="11.25">
      <c r="B802" s="167"/>
      <c r="D802" s="146" t="s">
        <v>150</v>
      </c>
      <c r="E802" s="168" t="s">
        <v>19</v>
      </c>
      <c r="F802" s="169" t="s">
        <v>224</v>
      </c>
      <c r="H802" s="170">
        <v>13.276</v>
      </c>
      <c r="I802" s="171"/>
      <c r="L802" s="167"/>
      <c r="M802" s="172"/>
      <c r="T802" s="173"/>
      <c r="AT802" s="168" t="s">
        <v>150</v>
      </c>
      <c r="AU802" s="168" t="s">
        <v>82</v>
      </c>
      <c r="AV802" s="15" t="s">
        <v>160</v>
      </c>
      <c r="AW802" s="15" t="s">
        <v>33</v>
      </c>
      <c r="AX802" s="15" t="s">
        <v>72</v>
      </c>
      <c r="AY802" s="168" t="s">
        <v>139</v>
      </c>
    </row>
    <row r="803" spans="2:51" s="12" customFormat="1" ht="11.25">
      <c r="B803" s="145"/>
      <c r="D803" s="146" t="s">
        <v>150</v>
      </c>
      <c r="E803" s="147" t="s">
        <v>19</v>
      </c>
      <c r="F803" s="148" t="s">
        <v>272</v>
      </c>
      <c r="H803" s="147" t="s">
        <v>19</v>
      </c>
      <c r="I803" s="149"/>
      <c r="L803" s="145"/>
      <c r="M803" s="150"/>
      <c r="T803" s="151"/>
      <c r="AT803" s="147" t="s">
        <v>150</v>
      </c>
      <c r="AU803" s="147" t="s">
        <v>82</v>
      </c>
      <c r="AV803" s="12" t="s">
        <v>80</v>
      </c>
      <c r="AW803" s="12" t="s">
        <v>33</v>
      </c>
      <c r="AX803" s="12" t="s">
        <v>72</v>
      </c>
      <c r="AY803" s="147" t="s">
        <v>139</v>
      </c>
    </row>
    <row r="804" spans="2:51" s="13" customFormat="1" ht="11.25">
      <c r="B804" s="152"/>
      <c r="D804" s="146" t="s">
        <v>150</v>
      </c>
      <c r="E804" s="153" t="s">
        <v>19</v>
      </c>
      <c r="F804" s="154" t="s">
        <v>413</v>
      </c>
      <c r="H804" s="155">
        <v>8.4949999999999992</v>
      </c>
      <c r="I804" s="156"/>
      <c r="L804" s="152"/>
      <c r="M804" s="157"/>
      <c r="T804" s="158"/>
      <c r="AT804" s="153" t="s">
        <v>150</v>
      </c>
      <c r="AU804" s="153" t="s">
        <v>82</v>
      </c>
      <c r="AV804" s="13" t="s">
        <v>82</v>
      </c>
      <c r="AW804" s="13" t="s">
        <v>33</v>
      </c>
      <c r="AX804" s="13" t="s">
        <v>72</v>
      </c>
      <c r="AY804" s="153" t="s">
        <v>139</v>
      </c>
    </row>
    <row r="805" spans="2:51" s="15" customFormat="1" ht="11.25">
      <c r="B805" s="167"/>
      <c r="D805" s="146" t="s">
        <v>150</v>
      </c>
      <c r="E805" s="168" t="s">
        <v>19</v>
      </c>
      <c r="F805" s="169" t="s">
        <v>224</v>
      </c>
      <c r="H805" s="170">
        <v>8.4949999999999992</v>
      </c>
      <c r="I805" s="171"/>
      <c r="L805" s="167"/>
      <c r="M805" s="172"/>
      <c r="T805" s="173"/>
      <c r="AT805" s="168" t="s">
        <v>150</v>
      </c>
      <c r="AU805" s="168" t="s">
        <v>82</v>
      </c>
      <c r="AV805" s="15" t="s">
        <v>160</v>
      </c>
      <c r="AW805" s="15" t="s">
        <v>33</v>
      </c>
      <c r="AX805" s="15" t="s">
        <v>72</v>
      </c>
      <c r="AY805" s="168" t="s">
        <v>139</v>
      </c>
    </row>
    <row r="806" spans="2:51" s="12" customFormat="1" ht="11.25">
      <c r="B806" s="145"/>
      <c r="D806" s="146" t="s">
        <v>150</v>
      </c>
      <c r="E806" s="147" t="s">
        <v>19</v>
      </c>
      <c r="F806" s="148" t="s">
        <v>275</v>
      </c>
      <c r="H806" s="147" t="s">
        <v>19</v>
      </c>
      <c r="I806" s="149"/>
      <c r="L806" s="145"/>
      <c r="M806" s="150"/>
      <c r="T806" s="151"/>
      <c r="AT806" s="147" t="s">
        <v>150</v>
      </c>
      <c r="AU806" s="147" t="s">
        <v>82</v>
      </c>
      <c r="AV806" s="12" t="s">
        <v>80</v>
      </c>
      <c r="AW806" s="12" t="s">
        <v>33</v>
      </c>
      <c r="AX806" s="12" t="s">
        <v>72</v>
      </c>
      <c r="AY806" s="147" t="s">
        <v>139</v>
      </c>
    </row>
    <row r="807" spans="2:51" s="13" customFormat="1" ht="11.25">
      <c r="B807" s="152"/>
      <c r="D807" s="146" t="s">
        <v>150</v>
      </c>
      <c r="E807" s="153" t="s">
        <v>19</v>
      </c>
      <c r="F807" s="154" t="s">
        <v>415</v>
      </c>
      <c r="H807" s="155">
        <v>8.6999999999999993</v>
      </c>
      <c r="I807" s="156"/>
      <c r="L807" s="152"/>
      <c r="M807" s="157"/>
      <c r="T807" s="158"/>
      <c r="AT807" s="153" t="s">
        <v>150</v>
      </c>
      <c r="AU807" s="153" t="s">
        <v>82</v>
      </c>
      <c r="AV807" s="13" t="s">
        <v>82</v>
      </c>
      <c r="AW807" s="13" t="s">
        <v>33</v>
      </c>
      <c r="AX807" s="13" t="s">
        <v>72</v>
      </c>
      <c r="AY807" s="153" t="s">
        <v>139</v>
      </c>
    </row>
    <row r="808" spans="2:51" s="13" customFormat="1" ht="11.25">
      <c r="B808" s="152"/>
      <c r="D808" s="146" t="s">
        <v>150</v>
      </c>
      <c r="E808" s="153" t="s">
        <v>19</v>
      </c>
      <c r="F808" s="154" t="s">
        <v>416</v>
      </c>
      <c r="H808" s="155">
        <v>9.52</v>
      </c>
      <c r="I808" s="156"/>
      <c r="L808" s="152"/>
      <c r="M808" s="157"/>
      <c r="T808" s="158"/>
      <c r="AT808" s="153" t="s">
        <v>150</v>
      </c>
      <c r="AU808" s="153" t="s">
        <v>82</v>
      </c>
      <c r="AV808" s="13" t="s">
        <v>82</v>
      </c>
      <c r="AW808" s="13" t="s">
        <v>33</v>
      </c>
      <c r="AX808" s="13" t="s">
        <v>72</v>
      </c>
      <c r="AY808" s="153" t="s">
        <v>139</v>
      </c>
    </row>
    <row r="809" spans="2:51" s="15" customFormat="1" ht="11.25">
      <c r="B809" s="167"/>
      <c r="D809" s="146" t="s">
        <v>150</v>
      </c>
      <c r="E809" s="168" t="s">
        <v>19</v>
      </c>
      <c r="F809" s="169" t="s">
        <v>224</v>
      </c>
      <c r="H809" s="170">
        <v>18.22</v>
      </c>
      <c r="I809" s="171"/>
      <c r="L809" s="167"/>
      <c r="M809" s="172"/>
      <c r="T809" s="173"/>
      <c r="AT809" s="168" t="s">
        <v>150</v>
      </c>
      <c r="AU809" s="168" t="s">
        <v>82</v>
      </c>
      <c r="AV809" s="15" t="s">
        <v>160</v>
      </c>
      <c r="AW809" s="15" t="s">
        <v>33</v>
      </c>
      <c r="AX809" s="15" t="s">
        <v>72</v>
      </c>
      <c r="AY809" s="168" t="s">
        <v>139</v>
      </c>
    </row>
    <row r="810" spans="2:51" s="12" customFormat="1" ht="11.25">
      <c r="B810" s="145"/>
      <c r="D810" s="146" t="s">
        <v>150</v>
      </c>
      <c r="E810" s="147" t="s">
        <v>19</v>
      </c>
      <c r="F810" s="148" t="s">
        <v>281</v>
      </c>
      <c r="H810" s="147" t="s">
        <v>19</v>
      </c>
      <c r="I810" s="149"/>
      <c r="L810" s="145"/>
      <c r="M810" s="150"/>
      <c r="T810" s="151"/>
      <c r="AT810" s="147" t="s">
        <v>150</v>
      </c>
      <c r="AU810" s="147" t="s">
        <v>82</v>
      </c>
      <c r="AV810" s="12" t="s">
        <v>80</v>
      </c>
      <c r="AW810" s="12" t="s">
        <v>33</v>
      </c>
      <c r="AX810" s="12" t="s">
        <v>72</v>
      </c>
      <c r="AY810" s="147" t="s">
        <v>139</v>
      </c>
    </row>
    <row r="811" spans="2:51" s="13" customFormat="1" ht="11.25">
      <c r="B811" s="152"/>
      <c r="D811" s="146" t="s">
        <v>150</v>
      </c>
      <c r="E811" s="153" t="s">
        <v>19</v>
      </c>
      <c r="F811" s="154" t="s">
        <v>418</v>
      </c>
      <c r="H811" s="155">
        <v>8.3759999999999994</v>
      </c>
      <c r="I811" s="156"/>
      <c r="L811" s="152"/>
      <c r="M811" s="157"/>
      <c r="T811" s="158"/>
      <c r="AT811" s="153" t="s">
        <v>150</v>
      </c>
      <c r="AU811" s="153" t="s">
        <v>82</v>
      </c>
      <c r="AV811" s="13" t="s">
        <v>82</v>
      </c>
      <c r="AW811" s="13" t="s">
        <v>33</v>
      </c>
      <c r="AX811" s="13" t="s">
        <v>72</v>
      </c>
      <c r="AY811" s="153" t="s">
        <v>139</v>
      </c>
    </row>
    <row r="812" spans="2:51" s="13" customFormat="1" ht="11.25">
      <c r="B812" s="152"/>
      <c r="D812" s="146" t="s">
        <v>150</v>
      </c>
      <c r="E812" s="153" t="s">
        <v>19</v>
      </c>
      <c r="F812" s="154" t="s">
        <v>419</v>
      </c>
      <c r="H812" s="155">
        <v>9.1959999999999997</v>
      </c>
      <c r="I812" s="156"/>
      <c r="L812" s="152"/>
      <c r="M812" s="157"/>
      <c r="T812" s="158"/>
      <c r="AT812" s="153" t="s">
        <v>150</v>
      </c>
      <c r="AU812" s="153" t="s">
        <v>82</v>
      </c>
      <c r="AV812" s="13" t="s">
        <v>82</v>
      </c>
      <c r="AW812" s="13" t="s">
        <v>33</v>
      </c>
      <c r="AX812" s="13" t="s">
        <v>72</v>
      </c>
      <c r="AY812" s="153" t="s">
        <v>139</v>
      </c>
    </row>
    <row r="813" spans="2:51" s="15" customFormat="1" ht="11.25">
      <c r="B813" s="167"/>
      <c r="D813" s="146" t="s">
        <v>150</v>
      </c>
      <c r="E813" s="168" t="s">
        <v>19</v>
      </c>
      <c r="F813" s="169" t="s">
        <v>224</v>
      </c>
      <c r="H813" s="170">
        <v>17.571999999999999</v>
      </c>
      <c r="I813" s="171"/>
      <c r="L813" s="167"/>
      <c r="M813" s="172"/>
      <c r="T813" s="173"/>
      <c r="AT813" s="168" t="s">
        <v>150</v>
      </c>
      <c r="AU813" s="168" t="s">
        <v>82</v>
      </c>
      <c r="AV813" s="15" t="s">
        <v>160</v>
      </c>
      <c r="AW813" s="15" t="s">
        <v>33</v>
      </c>
      <c r="AX813" s="15" t="s">
        <v>72</v>
      </c>
      <c r="AY813" s="168" t="s">
        <v>139</v>
      </c>
    </row>
    <row r="814" spans="2:51" s="12" customFormat="1" ht="11.25">
      <c r="B814" s="145"/>
      <c r="D814" s="146" t="s">
        <v>150</v>
      </c>
      <c r="E814" s="147" t="s">
        <v>19</v>
      </c>
      <c r="F814" s="148" t="s">
        <v>284</v>
      </c>
      <c r="H814" s="147" t="s">
        <v>19</v>
      </c>
      <c r="I814" s="149"/>
      <c r="L814" s="145"/>
      <c r="M814" s="150"/>
      <c r="T814" s="151"/>
      <c r="AT814" s="147" t="s">
        <v>150</v>
      </c>
      <c r="AU814" s="147" t="s">
        <v>82</v>
      </c>
      <c r="AV814" s="12" t="s">
        <v>80</v>
      </c>
      <c r="AW814" s="12" t="s">
        <v>33</v>
      </c>
      <c r="AX814" s="12" t="s">
        <v>72</v>
      </c>
      <c r="AY814" s="147" t="s">
        <v>139</v>
      </c>
    </row>
    <row r="815" spans="2:51" s="13" customFormat="1" ht="11.25">
      <c r="B815" s="152"/>
      <c r="D815" s="146" t="s">
        <v>150</v>
      </c>
      <c r="E815" s="153" t="s">
        <v>19</v>
      </c>
      <c r="F815" s="154" t="s">
        <v>420</v>
      </c>
      <c r="H815" s="155">
        <v>9.44</v>
      </c>
      <c r="I815" s="156"/>
      <c r="L815" s="152"/>
      <c r="M815" s="157"/>
      <c r="T815" s="158"/>
      <c r="AT815" s="153" t="s">
        <v>150</v>
      </c>
      <c r="AU815" s="153" t="s">
        <v>82</v>
      </c>
      <c r="AV815" s="13" t="s">
        <v>82</v>
      </c>
      <c r="AW815" s="13" t="s">
        <v>33</v>
      </c>
      <c r="AX815" s="13" t="s">
        <v>72</v>
      </c>
      <c r="AY815" s="153" t="s">
        <v>139</v>
      </c>
    </row>
    <row r="816" spans="2:51" s="15" customFormat="1" ht="11.25">
      <c r="B816" s="167"/>
      <c r="D816" s="146" t="s">
        <v>150</v>
      </c>
      <c r="E816" s="168" t="s">
        <v>19</v>
      </c>
      <c r="F816" s="169" t="s">
        <v>224</v>
      </c>
      <c r="H816" s="170">
        <v>9.44</v>
      </c>
      <c r="I816" s="171"/>
      <c r="L816" s="167"/>
      <c r="M816" s="172"/>
      <c r="T816" s="173"/>
      <c r="AT816" s="168" t="s">
        <v>150</v>
      </c>
      <c r="AU816" s="168" t="s">
        <v>82</v>
      </c>
      <c r="AV816" s="15" t="s">
        <v>160</v>
      </c>
      <c r="AW816" s="15" t="s">
        <v>33</v>
      </c>
      <c r="AX816" s="15" t="s">
        <v>72</v>
      </c>
      <c r="AY816" s="168" t="s">
        <v>139</v>
      </c>
    </row>
    <row r="817" spans="2:65" s="12" customFormat="1" ht="11.25">
      <c r="B817" s="145"/>
      <c r="D817" s="146" t="s">
        <v>150</v>
      </c>
      <c r="E817" s="147" t="s">
        <v>19</v>
      </c>
      <c r="F817" s="148" t="s">
        <v>289</v>
      </c>
      <c r="H817" s="147" t="s">
        <v>19</v>
      </c>
      <c r="I817" s="149"/>
      <c r="L817" s="145"/>
      <c r="M817" s="150"/>
      <c r="T817" s="151"/>
      <c r="AT817" s="147" t="s">
        <v>150</v>
      </c>
      <c r="AU817" s="147" t="s">
        <v>82</v>
      </c>
      <c r="AV817" s="12" t="s">
        <v>80</v>
      </c>
      <c r="AW817" s="12" t="s">
        <v>33</v>
      </c>
      <c r="AX817" s="12" t="s">
        <v>72</v>
      </c>
      <c r="AY817" s="147" t="s">
        <v>139</v>
      </c>
    </row>
    <row r="818" spans="2:65" s="13" customFormat="1" ht="11.25">
      <c r="B818" s="152"/>
      <c r="D818" s="146" t="s">
        <v>150</v>
      </c>
      <c r="E818" s="153" t="s">
        <v>19</v>
      </c>
      <c r="F818" s="154" t="s">
        <v>420</v>
      </c>
      <c r="H818" s="155">
        <v>9.44</v>
      </c>
      <c r="I818" s="156"/>
      <c r="L818" s="152"/>
      <c r="M818" s="157"/>
      <c r="T818" s="158"/>
      <c r="AT818" s="153" t="s">
        <v>150</v>
      </c>
      <c r="AU818" s="153" t="s">
        <v>82</v>
      </c>
      <c r="AV818" s="13" t="s">
        <v>82</v>
      </c>
      <c r="AW818" s="13" t="s">
        <v>33</v>
      </c>
      <c r="AX818" s="13" t="s">
        <v>72</v>
      </c>
      <c r="AY818" s="153" t="s">
        <v>139</v>
      </c>
    </row>
    <row r="819" spans="2:65" s="15" customFormat="1" ht="11.25">
      <c r="B819" s="167"/>
      <c r="D819" s="146" t="s">
        <v>150</v>
      </c>
      <c r="E819" s="168" t="s">
        <v>19</v>
      </c>
      <c r="F819" s="169" t="s">
        <v>224</v>
      </c>
      <c r="H819" s="170">
        <v>9.44</v>
      </c>
      <c r="I819" s="171"/>
      <c r="L819" s="167"/>
      <c r="M819" s="172"/>
      <c r="T819" s="173"/>
      <c r="AT819" s="168" t="s">
        <v>150</v>
      </c>
      <c r="AU819" s="168" t="s">
        <v>82</v>
      </c>
      <c r="AV819" s="15" t="s">
        <v>160</v>
      </c>
      <c r="AW819" s="15" t="s">
        <v>33</v>
      </c>
      <c r="AX819" s="15" t="s">
        <v>72</v>
      </c>
      <c r="AY819" s="168" t="s">
        <v>139</v>
      </c>
    </row>
    <row r="820" spans="2:65" s="14" customFormat="1" ht="11.25">
      <c r="B820" s="159"/>
      <c r="D820" s="146" t="s">
        <v>150</v>
      </c>
      <c r="E820" s="160" t="s">
        <v>19</v>
      </c>
      <c r="F820" s="161" t="s">
        <v>154</v>
      </c>
      <c r="H820" s="162">
        <v>76.442999999999998</v>
      </c>
      <c r="I820" s="163"/>
      <c r="L820" s="159"/>
      <c r="M820" s="164"/>
      <c r="T820" s="165"/>
      <c r="AT820" s="160" t="s">
        <v>150</v>
      </c>
      <c r="AU820" s="160" t="s">
        <v>82</v>
      </c>
      <c r="AV820" s="14" t="s">
        <v>146</v>
      </c>
      <c r="AW820" s="14" t="s">
        <v>33</v>
      </c>
      <c r="AX820" s="14" t="s">
        <v>80</v>
      </c>
      <c r="AY820" s="160" t="s">
        <v>139</v>
      </c>
    </row>
    <row r="821" spans="2:65" s="1" customFormat="1" ht="16.5" customHeight="1">
      <c r="B821" s="33"/>
      <c r="C821" s="128" t="s">
        <v>863</v>
      </c>
      <c r="D821" s="128" t="s">
        <v>141</v>
      </c>
      <c r="E821" s="129" t="s">
        <v>864</v>
      </c>
      <c r="F821" s="130" t="s">
        <v>865</v>
      </c>
      <c r="G821" s="131" t="s">
        <v>230</v>
      </c>
      <c r="H821" s="132">
        <v>37</v>
      </c>
      <c r="I821" s="133"/>
      <c r="J821" s="134">
        <f>ROUND(I821*H821,2)</f>
        <v>0</v>
      </c>
      <c r="K821" s="130" t="s">
        <v>145</v>
      </c>
      <c r="L821" s="33"/>
      <c r="M821" s="135" t="s">
        <v>19</v>
      </c>
      <c r="N821" s="136" t="s">
        <v>43</v>
      </c>
      <c r="P821" s="137">
        <f>O821*H821</f>
        <v>0</v>
      </c>
      <c r="Q821" s="137">
        <v>2.1000000000000001E-4</v>
      </c>
      <c r="R821" s="137">
        <f>Q821*H821</f>
        <v>7.77E-3</v>
      </c>
      <c r="S821" s="137">
        <v>0</v>
      </c>
      <c r="T821" s="138">
        <f>S821*H821</f>
        <v>0</v>
      </c>
      <c r="AR821" s="139" t="s">
        <v>247</v>
      </c>
      <c r="AT821" s="139" t="s">
        <v>141</v>
      </c>
      <c r="AU821" s="139" t="s">
        <v>82</v>
      </c>
      <c r="AY821" s="18" t="s">
        <v>139</v>
      </c>
      <c r="BE821" s="140">
        <f>IF(N821="základní",J821,0)</f>
        <v>0</v>
      </c>
      <c r="BF821" s="140">
        <f>IF(N821="snížená",J821,0)</f>
        <v>0</v>
      </c>
      <c r="BG821" s="140">
        <f>IF(N821="zákl. přenesená",J821,0)</f>
        <v>0</v>
      </c>
      <c r="BH821" s="140">
        <f>IF(N821="sníž. přenesená",J821,0)</f>
        <v>0</v>
      </c>
      <c r="BI821" s="140">
        <f>IF(N821="nulová",J821,0)</f>
        <v>0</v>
      </c>
      <c r="BJ821" s="18" t="s">
        <v>80</v>
      </c>
      <c r="BK821" s="140">
        <f>ROUND(I821*H821,2)</f>
        <v>0</v>
      </c>
      <c r="BL821" s="18" t="s">
        <v>247</v>
      </c>
      <c r="BM821" s="139" t="s">
        <v>866</v>
      </c>
    </row>
    <row r="822" spans="2:65" s="1" customFormat="1" ht="11.25">
      <c r="B822" s="33"/>
      <c r="D822" s="141" t="s">
        <v>148</v>
      </c>
      <c r="F822" s="142" t="s">
        <v>867</v>
      </c>
      <c r="I822" s="143"/>
      <c r="L822" s="33"/>
      <c r="M822" s="144"/>
      <c r="T822" s="54"/>
      <c r="AT822" s="18" t="s">
        <v>148</v>
      </c>
      <c r="AU822" s="18" t="s">
        <v>82</v>
      </c>
    </row>
    <row r="823" spans="2:65" s="1" customFormat="1" ht="16.5" customHeight="1">
      <c r="B823" s="33"/>
      <c r="C823" s="128" t="s">
        <v>868</v>
      </c>
      <c r="D823" s="128" t="s">
        <v>141</v>
      </c>
      <c r="E823" s="129" t="s">
        <v>869</v>
      </c>
      <c r="F823" s="130" t="s">
        <v>870</v>
      </c>
      <c r="G823" s="131" t="s">
        <v>230</v>
      </c>
      <c r="H823" s="132">
        <v>4</v>
      </c>
      <c r="I823" s="133"/>
      <c r="J823" s="134">
        <f>ROUND(I823*H823,2)</f>
        <v>0</v>
      </c>
      <c r="K823" s="130" t="s">
        <v>871</v>
      </c>
      <c r="L823" s="33"/>
      <c r="M823" s="135" t="s">
        <v>19</v>
      </c>
      <c r="N823" s="136" t="s">
        <v>43</v>
      </c>
      <c r="P823" s="137">
        <f>O823*H823</f>
        <v>0</v>
      </c>
      <c r="Q823" s="137">
        <v>2.0000000000000001E-4</v>
      </c>
      <c r="R823" s="137">
        <f>Q823*H823</f>
        <v>8.0000000000000004E-4</v>
      </c>
      <c r="S823" s="137">
        <v>0</v>
      </c>
      <c r="T823" s="138">
        <f>S823*H823</f>
        <v>0</v>
      </c>
      <c r="AR823" s="139" t="s">
        <v>247</v>
      </c>
      <c r="AT823" s="139" t="s">
        <v>141</v>
      </c>
      <c r="AU823" s="139" t="s">
        <v>82</v>
      </c>
      <c r="AY823" s="18" t="s">
        <v>139</v>
      </c>
      <c r="BE823" s="140">
        <f>IF(N823="základní",J823,0)</f>
        <v>0</v>
      </c>
      <c r="BF823" s="140">
        <f>IF(N823="snížená",J823,0)</f>
        <v>0</v>
      </c>
      <c r="BG823" s="140">
        <f>IF(N823="zákl. přenesená",J823,0)</f>
        <v>0</v>
      </c>
      <c r="BH823" s="140">
        <f>IF(N823="sníž. přenesená",J823,0)</f>
        <v>0</v>
      </c>
      <c r="BI823" s="140">
        <f>IF(N823="nulová",J823,0)</f>
        <v>0</v>
      </c>
      <c r="BJ823" s="18" t="s">
        <v>80</v>
      </c>
      <c r="BK823" s="140">
        <f>ROUND(I823*H823,2)</f>
        <v>0</v>
      </c>
      <c r="BL823" s="18" t="s">
        <v>247</v>
      </c>
      <c r="BM823" s="139" t="s">
        <v>872</v>
      </c>
    </row>
    <row r="824" spans="2:65" s="1" customFormat="1" ht="11.25">
      <c r="B824" s="33"/>
      <c r="D824" s="141" t="s">
        <v>148</v>
      </c>
      <c r="F824" s="142" t="s">
        <v>873</v>
      </c>
      <c r="I824" s="143"/>
      <c r="L824" s="33"/>
      <c r="M824" s="144"/>
      <c r="T824" s="54"/>
      <c r="AT824" s="18" t="s">
        <v>148</v>
      </c>
      <c r="AU824" s="18" t="s">
        <v>82</v>
      </c>
    </row>
    <row r="825" spans="2:65" s="1" customFormat="1" ht="16.5" customHeight="1">
      <c r="B825" s="33"/>
      <c r="C825" s="128" t="s">
        <v>874</v>
      </c>
      <c r="D825" s="128" t="s">
        <v>141</v>
      </c>
      <c r="E825" s="129" t="s">
        <v>875</v>
      </c>
      <c r="F825" s="130" t="s">
        <v>876</v>
      </c>
      <c r="G825" s="131" t="s">
        <v>313</v>
      </c>
      <c r="H825" s="132">
        <v>67.543000000000006</v>
      </c>
      <c r="I825" s="133"/>
      <c r="J825" s="134">
        <f>ROUND(I825*H825,2)</f>
        <v>0</v>
      </c>
      <c r="K825" s="130" t="s">
        <v>145</v>
      </c>
      <c r="L825" s="33"/>
      <c r="M825" s="135" t="s">
        <v>19</v>
      </c>
      <c r="N825" s="136" t="s">
        <v>43</v>
      </c>
      <c r="P825" s="137">
        <f>O825*H825</f>
        <v>0</v>
      </c>
      <c r="Q825" s="137">
        <v>3.2200000000000002E-4</v>
      </c>
      <c r="R825" s="137">
        <f>Q825*H825</f>
        <v>2.1748846000000002E-2</v>
      </c>
      <c r="S825" s="137">
        <v>0</v>
      </c>
      <c r="T825" s="138">
        <f>S825*H825</f>
        <v>0</v>
      </c>
      <c r="AR825" s="139" t="s">
        <v>247</v>
      </c>
      <c r="AT825" s="139" t="s">
        <v>141</v>
      </c>
      <c r="AU825" s="139" t="s">
        <v>82</v>
      </c>
      <c r="AY825" s="18" t="s">
        <v>139</v>
      </c>
      <c r="BE825" s="140">
        <f>IF(N825="základní",J825,0)</f>
        <v>0</v>
      </c>
      <c r="BF825" s="140">
        <f>IF(N825="snížená",J825,0)</f>
        <v>0</v>
      </c>
      <c r="BG825" s="140">
        <f>IF(N825="zákl. přenesená",J825,0)</f>
        <v>0</v>
      </c>
      <c r="BH825" s="140">
        <f>IF(N825="sníž. přenesená",J825,0)</f>
        <v>0</v>
      </c>
      <c r="BI825" s="140">
        <f>IF(N825="nulová",J825,0)</f>
        <v>0</v>
      </c>
      <c r="BJ825" s="18" t="s">
        <v>80</v>
      </c>
      <c r="BK825" s="140">
        <f>ROUND(I825*H825,2)</f>
        <v>0</v>
      </c>
      <c r="BL825" s="18" t="s">
        <v>247</v>
      </c>
      <c r="BM825" s="139" t="s">
        <v>877</v>
      </c>
    </row>
    <row r="826" spans="2:65" s="1" customFormat="1" ht="11.25">
      <c r="B826" s="33"/>
      <c r="D826" s="141" t="s">
        <v>148</v>
      </c>
      <c r="F826" s="142" t="s">
        <v>878</v>
      </c>
      <c r="I826" s="143"/>
      <c r="L826" s="33"/>
      <c r="M826" s="144"/>
      <c r="T826" s="54"/>
      <c r="AT826" s="18" t="s">
        <v>148</v>
      </c>
      <c r="AU826" s="18" t="s">
        <v>82</v>
      </c>
    </row>
    <row r="827" spans="2:65" s="12" customFormat="1" ht="11.25">
      <c r="B827" s="145"/>
      <c r="D827" s="146" t="s">
        <v>150</v>
      </c>
      <c r="E827" s="147" t="s">
        <v>19</v>
      </c>
      <c r="F827" s="148" t="s">
        <v>151</v>
      </c>
      <c r="H827" s="147" t="s">
        <v>19</v>
      </c>
      <c r="I827" s="149"/>
      <c r="L827" s="145"/>
      <c r="M827" s="150"/>
      <c r="T827" s="151"/>
      <c r="AT827" s="147" t="s">
        <v>150</v>
      </c>
      <c r="AU827" s="147" t="s">
        <v>82</v>
      </c>
      <c r="AV827" s="12" t="s">
        <v>80</v>
      </c>
      <c r="AW827" s="12" t="s">
        <v>33</v>
      </c>
      <c r="AX827" s="12" t="s">
        <v>72</v>
      </c>
      <c r="AY827" s="147" t="s">
        <v>139</v>
      </c>
    </row>
    <row r="828" spans="2:65" s="12" customFormat="1" ht="11.25">
      <c r="B828" s="145"/>
      <c r="D828" s="146" t="s">
        <v>150</v>
      </c>
      <c r="E828" s="147" t="s">
        <v>19</v>
      </c>
      <c r="F828" s="148" t="s">
        <v>268</v>
      </c>
      <c r="H828" s="147" t="s">
        <v>19</v>
      </c>
      <c r="I828" s="149"/>
      <c r="L828" s="145"/>
      <c r="M828" s="150"/>
      <c r="T828" s="151"/>
      <c r="AT828" s="147" t="s">
        <v>150</v>
      </c>
      <c r="AU828" s="147" t="s">
        <v>82</v>
      </c>
      <c r="AV828" s="12" t="s">
        <v>80</v>
      </c>
      <c r="AW828" s="12" t="s">
        <v>33</v>
      </c>
      <c r="AX828" s="12" t="s">
        <v>72</v>
      </c>
      <c r="AY828" s="147" t="s">
        <v>139</v>
      </c>
    </row>
    <row r="829" spans="2:65" s="13" customFormat="1" ht="11.25">
      <c r="B829" s="152"/>
      <c r="D829" s="146" t="s">
        <v>150</v>
      </c>
      <c r="E829" s="153" t="s">
        <v>19</v>
      </c>
      <c r="F829" s="154" t="s">
        <v>410</v>
      </c>
      <c r="H829" s="155">
        <v>13.276</v>
      </c>
      <c r="I829" s="156"/>
      <c r="L829" s="152"/>
      <c r="M829" s="157"/>
      <c r="T829" s="158"/>
      <c r="AT829" s="153" t="s">
        <v>150</v>
      </c>
      <c r="AU829" s="153" t="s">
        <v>82</v>
      </c>
      <c r="AV829" s="13" t="s">
        <v>82</v>
      </c>
      <c r="AW829" s="13" t="s">
        <v>33</v>
      </c>
      <c r="AX829" s="13" t="s">
        <v>72</v>
      </c>
      <c r="AY829" s="153" t="s">
        <v>139</v>
      </c>
    </row>
    <row r="830" spans="2:65" s="13" customFormat="1" ht="11.25">
      <c r="B830" s="152"/>
      <c r="D830" s="146" t="s">
        <v>150</v>
      </c>
      <c r="E830" s="153" t="s">
        <v>19</v>
      </c>
      <c r="F830" s="154" t="s">
        <v>411</v>
      </c>
      <c r="H830" s="155">
        <v>1.8</v>
      </c>
      <c r="I830" s="156"/>
      <c r="L830" s="152"/>
      <c r="M830" s="157"/>
      <c r="T830" s="158"/>
      <c r="AT830" s="153" t="s">
        <v>150</v>
      </c>
      <c r="AU830" s="153" t="s">
        <v>82</v>
      </c>
      <c r="AV830" s="13" t="s">
        <v>82</v>
      </c>
      <c r="AW830" s="13" t="s">
        <v>33</v>
      </c>
      <c r="AX830" s="13" t="s">
        <v>72</v>
      </c>
      <c r="AY830" s="153" t="s">
        <v>139</v>
      </c>
    </row>
    <row r="831" spans="2:65" s="13" customFormat="1" ht="11.25">
      <c r="B831" s="152"/>
      <c r="D831" s="146" t="s">
        <v>150</v>
      </c>
      <c r="E831" s="153" t="s">
        <v>19</v>
      </c>
      <c r="F831" s="154" t="s">
        <v>412</v>
      </c>
      <c r="H831" s="155">
        <v>-4.4000000000000004</v>
      </c>
      <c r="I831" s="156"/>
      <c r="L831" s="152"/>
      <c r="M831" s="157"/>
      <c r="T831" s="158"/>
      <c r="AT831" s="153" t="s">
        <v>150</v>
      </c>
      <c r="AU831" s="153" t="s">
        <v>82</v>
      </c>
      <c r="AV831" s="13" t="s">
        <v>82</v>
      </c>
      <c r="AW831" s="13" t="s">
        <v>33</v>
      </c>
      <c r="AX831" s="13" t="s">
        <v>72</v>
      </c>
      <c r="AY831" s="153" t="s">
        <v>139</v>
      </c>
    </row>
    <row r="832" spans="2:65" s="15" customFormat="1" ht="11.25">
      <c r="B832" s="167"/>
      <c r="D832" s="146" t="s">
        <v>150</v>
      </c>
      <c r="E832" s="168" t="s">
        <v>19</v>
      </c>
      <c r="F832" s="169" t="s">
        <v>224</v>
      </c>
      <c r="H832" s="170">
        <v>10.676</v>
      </c>
      <c r="I832" s="171"/>
      <c r="L832" s="167"/>
      <c r="M832" s="172"/>
      <c r="T832" s="173"/>
      <c r="AT832" s="168" t="s">
        <v>150</v>
      </c>
      <c r="AU832" s="168" t="s">
        <v>82</v>
      </c>
      <c r="AV832" s="15" t="s">
        <v>160</v>
      </c>
      <c r="AW832" s="15" t="s">
        <v>33</v>
      </c>
      <c r="AX832" s="15" t="s">
        <v>72</v>
      </c>
      <c r="AY832" s="168" t="s">
        <v>139</v>
      </c>
    </row>
    <row r="833" spans="2:51" s="12" customFormat="1" ht="11.25">
      <c r="B833" s="145"/>
      <c r="D833" s="146" t="s">
        <v>150</v>
      </c>
      <c r="E833" s="147" t="s">
        <v>19</v>
      </c>
      <c r="F833" s="148" t="s">
        <v>272</v>
      </c>
      <c r="H833" s="147" t="s">
        <v>19</v>
      </c>
      <c r="I833" s="149"/>
      <c r="L833" s="145"/>
      <c r="M833" s="150"/>
      <c r="T833" s="151"/>
      <c r="AT833" s="147" t="s">
        <v>150</v>
      </c>
      <c r="AU833" s="147" t="s">
        <v>82</v>
      </c>
      <c r="AV833" s="12" t="s">
        <v>80</v>
      </c>
      <c r="AW833" s="12" t="s">
        <v>33</v>
      </c>
      <c r="AX833" s="12" t="s">
        <v>72</v>
      </c>
      <c r="AY833" s="147" t="s">
        <v>139</v>
      </c>
    </row>
    <row r="834" spans="2:51" s="13" customFormat="1" ht="11.25">
      <c r="B834" s="152"/>
      <c r="D834" s="146" t="s">
        <v>150</v>
      </c>
      <c r="E834" s="153" t="s">
        <v>19</v>
      </c>
      <c r="F834" s="154" t="s">
        <v>413</v>
      </c>
      <c r="H834" s="155">
        <v>8.4949999999999992</v>
      </c>
      <c r="I834" s="156"/>
      <c r="L834" s="152"/>
      <c r="M834" s="157"/>
      <c r="T834" s="158"/>
      <c r="AT834" s="153" t="s">
        <v>150</v>
      </c>
      <c r="AU834" s="153" t="s">
        <v>82</v>
      </c>
      <c r="AV834" s="13" t="s">
        <v>82</v>
      </c>
      <c r="AW834" s="13" t="s">
        <v>33</v>
      </c>
      <c r="AX834" s="13" t="s">
        <v>72</v>
      </c>
      <c r="AY834" s="153" t="s">
        <v>139</v>
      </c>
    </row>
    <row r="835" spans="2:51" s="13" customFormat="1" ht="11.25">
      <c r="B835" s="152"/>
      <c r="D835" s="146" t="s">
        <v>150</v>
      </c>
      <c r="E835" s="153" t="s">
        <v>19</v>
      </c>
      <c r="F835" s="154" t="s">
        <v>414</v>
      </c>
      <c r="H835" s="155">
        <v>-0.7</v>
      </c>
      <c r="I835" s="156"/>
      <c r="L835" s="152"/>
      <c r="M835" s="157"/>
      <c r="T835" s="158"/>
      <c r="AT835" s="153" t="s">
        <v>150</v>
      </c>
      <c r="AU835" s="153" t="s">
        <v>82</v>
      </c>
      <c r="AV835" s="13" t="s">
        <v>82</v>
      </c>
      <c r="AW835" s="13" t="s">
        <v>33</v>
      </c>
      <c r="AX835" s="13" t="s">
        <v>72</v>
      </c>
      <c r="AY835" s="153" t="s">
        <v>139</v>
      </c>
    </row>
    <row r="836" spans="2:51" s="15" customFormat="1" ht="11.25">
      <c r="B836" s="167"/>
      <c r="D836" s="146" t="s">
        <v>150</v>
      </c>
      <c r="E836" s="168" t="s">
        <v>19</v>
      </c>
      <c r="F836" s="169" t="s">
        <v>224</v>
      </c>
      <c r="H836" s="170">
        <v>7.794999999999999</v>
      </c>
      <c r="I836" s="171"/>
      <c r="L836" s="167"/>
      <c r="M836" s="172"/>
      <c r="T836" s="173"/>
      <c r="AT836" s="168" t="s">
        <v>150</v>
      </c>
      <c r="AU836" s="168" t="s">
        <v>82</v>
      </c>
      <c r="AV836" s="15" t="s">
        <v>160</v>
      </c>
      <c r="AW836" s="15" t="s">
        <v>33</v>
      </c>
      <c r="AX836" s="15" t="s">
        <v>72</v>
      </c>
      <c r="AY836" s="168" t="s">
        <v>139</v>
      </c>
    </row>
    <row r="837" spans="2:51" s="12" customFormat="1" ht="11.25">
      <c r="B837" s="145"/>
      <c r="D837" s="146" t="s">
        <v>150</v>
      </c>
      <c r="E837" s="147" t="s">
        <v>19</v>
      </c>
      <c r="F837" s="148" t="s">
        <v>275</v>
      </c>
      <c r="H837" s="147" t="s">
        <v>19</v>
      </c>
      <c r="I837" s="149"/>
      <c r="L837" s="145"/>
      <c r="M837" s="150"/>
      <c r="T837" s="151"/>
      <c r="AT837" s="147" t="s">
        <v>150</v>
      </c>
      <c r="AU837" s="147" t="s">
        <v>82</v>
      </c>
      <c r="AV837" s="12" t="s">
        <v>80</v>
      </c>
      <c r="AW837" s="12" t="s">
        <v>33</v>
      </c>
      <c r="AX837" s="12" t="s">
        <v>72</v>
      </c>
      <c r="AY837" s="147" t="s">
        <v>139</v>
      </c>
    </row>
    <row r="838" spans="2:51" s="13" customFormat="1" ht="11.25">
      <c r="B838" s="152"/>
      <c r="D838" s="146" t="s">
        <v>150</v>
      </c>
      <c r="E838" s="153" t="s">
        <v>19</v>
      </c>
      <c r="F838" s="154" t="s">
        <v>415</v>
      </c>
      <c r="H838" s="155">
        <v>8.6999999999999993</v>
      </c>
      <c r="I838" s="156"/>
      <c r="L838" s="152"/>
      <c r="M838" s="157"/>
      <c r="T838" s="158"/>
      <c r="AT838" s="153" t="s">
        <v>150</v>
      </c>
      <c r="AU838" s="153" t="s">
        <v>82</v>
      </c>
      <c r="AV838" s="13" t="s">
        <v>82</v>
      </c>
      <c r="AW838" s="13" t="s">
        <v>33</v>
      </c>
      <c r="AX838" s="13" t="s">
        <v>72</v>
      </c>
      <c r="AY838" s="153" t="s">
        <v>139</v>
      </c>
    </row>
    <row r="839" spans="2:51" s="13" customFormat="1" ht="11.25">
      <c r="B839" s="152"/>
      <c r="D839" s="146" t="s">
        <v>150</v>
      </c>
      <c r="E839" s="153" t="s">
        <v>19</v>
      </c>
      <c r="F839" s="154" t="s">
        <v>416</v>
      </c>
      <c r="H839" s="155">
        <v>9.52</v>
      </c>
      <c r="I839" s="156"/>
      <c r="L839" s="152"/>
      <c r="M839" s="157"/>
      <c r="T839" s="158"/>
      <c r="AT839" s="153" t="s">
        <v>150</v>
      </c>
      <c r="AU839" s="153" t="s">
        <v>82</v>
      </c>
      <c r="AV839" s="13" t="s">
        <v>82</v>
      </c>
      <c r="AW839" s="13" t="s">
        <v>33</v>
      </c>
      <c r="AX839" s="13" t="s">
        <v>72</v>
      </c>
      <c r="AY839" s="153" t="s">
        <v>139</v>
      </c>
    </row>
    <row r="840" spans="2:51" s="13" customFormat="1" ht="11.25">
      <c r="B840" s="152"/>
      <c r="D840" s="146" t="s">
        <v>150</v>
      </c>
      <c r="E840" s="153" t="s">
        <v>19</v>
      </c>
      <c r="F840" s="154" t="s">
        <v>417</v>
      </c>
      <c r="H840" s="155">
        <v>-2.1</v>
      </c>
      <c r="I840" s="156"/>
      <c r="L840" s="152"/>
      <c r="M840" s="157"/>
      <c r="T840" s="158"/>
      <c r="AT840" s="153" t="s">
        <v>150</v>
      </c>
      <c r="AU840" s="153" t="s">
        <v>82</v>
      </c>
      <c r="AV840" s="13" t="s">
        <v>82</v>
      </c>
      <c r="AW840" s="13" t="s">
        <v>33</v>
      </c>
      <c r="AX840" s="13" t="s">
        <v>72</v>
      </c>
      <c r="AY840" s="153" t="s">
        <v>139</v>
      </c>
    </row>
    <row r="841" spans="2:51" s="15" customFormat="1" ht="11.25">
      <c r="B841" s="167"/>
      <c r="D841" s="146" t="s">
        <v>150</v>
      </c>
      <c r="E841" s="168" t="s">
        <v>19</v>
      </c>
      <c r="F841" s="169" t="s">
        <v>224</v>
      </c>
      <c r="H841" s="170">
        <v>16.119999999999997</v>
      </c>
      <c r="I841" s="171"/>
      <c r="L841" s="167"/>
      <c r="M841" s="172"/>
      <c r="T841" s="173"/>
      <c r="AT841" s="168" t="s">
        <v>150</v>
      </c>
      <c r="AU841" s="168" t="s">
        <v>82</v>
      </c>
      <c r="AV841" s="15" t="s">
        <v>160</v>
      </c>
      <c r="AW841" s="15" t="s">
        <v>33</v>
      </c>
      <c r="AX841" s="15" t="s">
        <v>72</v>
      </c>
      <c r="AY841" s="168" t="s">
        <v>139</v>
      </c>
    </row>
    <row r="842" spans="2:51" s="12" customFormat="1" ht="11.25">
      <c r="B842" s="145"/>
      <c r="D842" s="146" t="s">
        <v>150</v>
      </c>
      <c r="E842" s="147" t="s">
        <v>19</v>
      </c>
      <c r="F842" s="148" t="s">
        <v>281</v>
      </c>
      <c r="H842" s="147" t="s">
        <v>19</v>
      </c>
      <c r="I842" s="149"/>
      <c r="L842" s="145"/>
      <c r="M842" s="150"/>
      <c r="T842" s="151"/>
      <c r="AT842" s="147" t="s">
        <v>150</v>
      </c>
      <c r="AU842" s="147" t="s">
        <v>82</v>
      </c>
      <c r="AV842" s="12" t="s">
        <v>80</v>
      </c>
      <c r="AW842" s="12" t="s">
        <v>33</v>
      </c>
      <c r="AX842" s="12" t="s">
        <v>72</v>
      </c>
      <c r="AY842" s="147" t="s">
        <v>139</v>
      </c>
    </row>
    <row r="843" spans="2:51" s="13" customFormat="1" ht="11.25">
      <c r="B843" s="152"/>
      <c r="D843" s="146" t="s">
        <v>150</v>
      </c>
      <c r="E843" s="153" t="s">
        <v>19</v>
      </c>
      <c r="F843" s="154" t="s">
        <v>418</v>
      </c>
      <c r="H843" s="155">
        <v>8.3759999999999994</v>
      </c>
      <c r="I843" s="156"/>
      <c r="L843" s="152"/>
      <c r="M843" s="157"/>
      <c r="T843" s="158"/>
      <c r="AT843" s="153" t="s">
        <v>150</v>
      </c>
      <c r="AU843" s="153" t="s">
        <v>82</v>
      </c>
      <c r="AV843" s="13" t="s">
        <v>82</v>
      </c>
      <c r="AW843" s="13" t="s">
        <v>33</v>
      </c>
      <c r="AX843" s="13" t="s">
        <v>72</v>
      </c>
      <c r="AY843" s="153" t="s">
        <v>139</v>
      </c>
    </row>
    <row r="844" spans="2:51" s="13" customFormat="1" ht="11.25">
      <c r="B844" s="152"/>
      <c r="D844" s="146" t="s">
        <v>150</v>
      </c>
      <c r="E844" s="153" t="s">
        <v>19</v>
      </c>
      <c r="F844" s="154" t="s">
        <v>419</v>
      </c>
      <c r="H844" s="155">
        <v>9.1959999999999997</v>
      </c>
      <c r="I844" s="156"/>
      <c r="L844" s="152"/>
      <c r="M844" s="157"/>
      <c r="T844" s="158"/>
      <c r="AT844" s="153" t="s">
        <v>150</v>
      </c>
      <c r="AU844" s="153" t="s">
        <v>82</v>
      </c>
      <c r="AV844" s="13" t="s">
        <v>82</v>
      </c>
      <c r="AW844" s="13" t="s">
        <v>33</v>
      </c>
      <c r="AX844" s="13" t="s">
        <v>72</v>
      </c>
      <c r="AY844" s="153" t="s">
        <v>139</v>
      </c>
    </row>
    <row r="845" spans="2:51" s="13" customFormat="1" ht="11.25">
      <c r="B845" s="152"/>
      <c r="D845" s="146" t="s">
        <v>150</v>
      </c>
      <c r="E845" s="153" t="s">
        <v>19</v>
      </c>
      <c r="F845" s="154" t="s">
        <v>417</v>
      </c>
      <c r="H845" s="155">
        <v>-2.1</v>
      </c>
      <c r="I845" s="156"/>
      <c r="L845" s="152"/>
      <c r="M845" s="157"/>
      <c r="T845" s="158"/>
      <c r="AT845" s="153" t="s">
        <v>150</v>
      </c>
      <c r="AU845" s="153" t="s">
        <v>82</v>
      </c>
      <c r="AV845" s="13" t="s">
        <v>82</v>
      </c>
      <c r="AW845" s="13" t="s">
        <v>33</v>
      </c>
      <c r="AX845" s="13" t="s">
        <v>72</v>
      </c>
      <c r="AY845" s="153" t="s">
        <v>139</v>
      </c>
    </row>
    <row r="846" spans="2:51" s="15" customFormat="1" ht="11.25">
      <c r="B846" s="167"/>
      <c r="D846" s="146" t="s">
        <v>150</v>
      </c>
      <c r="E846" s="168" t="s">
        <v>19</v>
      </c>
      <c r="F846" s="169" t="s">
        <v>224</v>
      </c>
      <c r="H846" s="170">
        <v>15.472</v>
      </c>
      <c r="I846" s="171"/>
      <c r="L846" s="167"/>
      <c r="M846" s="172"/>
      <c r="T846" s="173"/>
      <c r="AT846" s="168" t="s">
        <v>150</v>
      </c>
      <c r="AU846" s="168" t="s">
        <v>82</v>
      </c>
      <c r="AV846" s="15" t="s">
        <v>160</v>
      </c>
      <c r="AW846" s="15" t="s">
        <v>33</v>
      </c>
      <c r="AX846" s="15" t="s">
        <v>72</v>
      </c>
      <c r="AY846" s="168" t="s">
        <v>139</v>
      </c>
    </row>
    <row r="847" spans="2:51" s="12" customFormat="1" ht="11.25">
      <c r="B847" s="145"/>
      <c r="D847" s="146" t="s">
        <v>150</v>
      </c>
      <c r="E847" s="147" t="s">
        <v>19</v>
      </c>
      <c r="F847" s="148" t="s">
        <v>284</v>
      </c>
      <c r="H847" s="147" t="s">
        <v>19</v>
      </c>
      <c r="I847" s="149"/>
      <c r="L847" s="145"/>
      <c r="M847" s="150"/>
      <c r="T847" s="151"/>
      <c r="AT847" s="147" t="s">
        <v>150</v>
      </c>
      <c r="AU847" s="147" t="s">
        <v>82</v>
      </c>
      <c r="AV847" s="12" t="s">
        <v>80</v>
      </c>
      <c r="AW847" s="12" t="s">
        <v>33</v>
      </c>
      <c r="AX847" s="12" t="s">
        <v>72</v>
      </c>
      <c r="AY847" s="147" t="s">
        <v>139</v>
      </c>
    </row>
    <row r="848" spans="2:51" s="13" customFormat="1" ht="11.25">
      <c r="B848" s="152"/>
      <c r="D848" s="146" t="s">
        <v>150</v>
      </c>
      <c r="E848" s="153" t="s">
        <v>19</v>
      </c>
      <c r="F848" s="154" t="s">
        <v>420</v>
      </c>
      <c r="H848" s="155">
        <v>9.44</v>
      </c>
      <c r="I848" s="156"/>
      <c r="L848" s="152"/>
      <c r="M848" s="157"/>
      <c r="T848" s="158"/>
      <c r="AT848" s="153" t="s">
        <v>150</v>
      </c>
      <c r="AU848" s="153" t="s">
        <v>82</v>
      </c>
      <c r="AV848" s="13" t="s">
        <v>82</v>
      </c>
      <c r="AW848" s="13" t="s">
        <v>33</v>
      </c>
      <c r="AX848" s="13" t="s">
        <v>72</v>
      </c>
      <c r="AY848" s="153" t="s">
        <v>139</v>
      </c>
    </row>
    <row r="849" spans="2:65" s="13" customFormat="1" ht="11.25">
      <c r="B849" s="152"/>
      <c r="D849" s="146" t="s">
        <v>150</v>
      </c>
      <c r="E849" s="153" t="s">
        <v>19</v>
      </c>
      <c r="F849" s="154" t="s">
        <v>879</v>
      </c>
      <c r="H849" s="155">
        <v>-0.7</v>
      </c>
      <c r="I849" s="156"/>
      <c r="L849" s="152"/>
      <c r="M849" s="157"/>
      <c r="T849" s="158"/>
      <c r="AT849" s="153" t="s">
        <v>150</v>
      </c>
      <c r="AU849" s="153" t="s">
        <v>82</v>
      </c>
      <c r="AV849" s="13" t="s">
        <v>82</v>
      </c>
      <c r="AW849" s="13" t="s">
        <v>33</v>
      </c>
      <c r="AX849" s="13" t="s">
        <v>72</v>
      </c>
      <c r="AY849" s="153" t="s">
        <v>139</v>
      </c>
    </row>
    <row r="850" spans="2:65" s="15" customFormat="1" ht="11.25">
      <c r="B850" s="167"/>
      <c r="D850" s="146" t="s">
        <v>150</v>
      </c>
      <c r="E850" s="168" t="s">
        <v>19</v>
      </c>
      <c r="F850" s="169" t="s">
        <v>224</v>
      </c>
      <c r="H850" s="170">
        <v>8.74</v>
      </c>
      <c r="I850" s="171"/>
      <c r="L850" s="167"/>
      <c r="M850" s="172"/>
      <c r="T850" s="173"/>
      <c r="AT850" s="168" t="s">
        <v>150</v>
      </c>
      <c r="AU850" s="168" t="s">
        <v>82</v>
      </c>
      <c r="AV850" s="15" t="s">
        <v>160</v>
      </c>
      <c r="AW850" s="15" t="s">
        <v>33</v>
      </c>
      <c r="AX850" s="15" t="s">
        <v>72</v>
      </c>
      <c r="AY850" s="168" t="s">
        <v>139</v>
      </c>
    </row>
    <row r="851" spans="2:65" s="12" customFormat="1" ht="11.25">
      <c r="B851" s="145"/>
      <c r="D851" s="146" t="s">
        <v>150</v>
      </c>
      <c r="E851" s="147" t="s">
        <v>19</v>
      </c>
      <c r="F851" s="148" t="s">
        <v>289</v>
      </c>
      <c r="H851" s="147" t="s">
        <v>19</v>
      </c>
      <c r="I851" s="149"/>
      <c r="L851" s="145"/>
      <c r="M851" s="150"/>
      <c r="T851" s="151"/>
      <c r="AT851" s="147" t="s">
        <v>150</v>
      </c>
      <c r="AU851" s="147" t="s">
        <v>82</v>
      </c>
      <c r="AV851" s="12" t="s">
        <v>80</v>
      </c>
      <c r="AW851" s="12" t="s">
        <v>33</v>
      </c>
      <c r="AX851" s="12" t="s">
        <v>72</v>
      </c>
      <c r="AY851" s="147" t="s">
        <v>139</v>
      </c>
    </row>
    <row r="852" spans="2:65" s="13" customFormat="1" ht="11.25">
      <c r="B852" s="152"/>
      <c r="D852" s="146" t="s">
        <v>150</v>
      </c>
      <c r="E852" s="153" t="s">
        <v>19</v>
      </c>
      <c r="F852" s="154" t="s">
        <v>420</v>
      </c>
      <c r="H852" s="155">
        <v>9.44</v>
      </c>
      <c r="I852" s="156"/>
      <c r="L852" s="152"/>
      <c r="M852" s="157"/>
      <c r="T852" s="158"/>
      <c r="AT852" s="153" t="s">
        <v>150</v>
      </c>
      <c r="AU852" s="153" t="s">
        <v>82</v>
      </c>
      <c r="AV852" s="13" t="s">
        <v>82</v>
      </c>
      <c r="AW852" s="13" t="s">
        <v>33</v>
      </c>
      <c r="AX852" s="13" t="s">
        <v>72</v>
      </c>
      <c r="AY852" s="153" t="s">
        <v>139</v>
      </c>
    </row>
    <row r="853" spans="2:65" s="13" customFormat="1" ht="11.25">
      <c r="B853" s="152"/>
      <c r="D853" s="146" t="s">
        <v>150</v>
      </c>
      <c r="E853" s="153" t="s">
        <v>19</v>
      </c>
      <c r="F853" s="154" t="s">
        <v>879</v>
      </c>
      <c r="H853" s="155">
        <v>-0.7</v>
      </c>
      <c r="I853" s="156"/>
      <c r="L853" s="152"/>
      <c r="M853" s="157"/>
      <c r="T853" s="158"/>
      <c r="AT853" s="153" t="s">
        <v>150</v>
      </c>
      <c r="AU853" s="153" t="s">
        <v>82</v>
      </c>
      <c r="AV853" s="13" t="s">
        <v>82</v>
      </c>
      <c r="AW853" s="13" t="s">
        <v>33</v>
      </c>
      <c r="AX853" s="13" t="s">
        <v>72</v>
      </c>
      <c r="AY853" s="153" t="s">
        <v>139</v>
      </c>
    </row>
    <row r="854" spans="2:65" s="15" customFormat="1" ht="11.25">
      <c r="B854" s="167"/>
      <c r="D854" s="146" t="s">
        <v>150</v>
      </c>
      <c r="E854" s="168" t="s">
        <v>19</v>
      </c>
      <c r="F854" s="169" t="s">
        <v>224</v>
      </c>
      <c r="H854" s="170">
        <v>8.74</v>
      </c>
      <c r="I854" s="171"/>
      <c r="L854" s="167"/>
      <c r="M854" s="172"/>
      <c r="T854" s="173"/>
      <c r="AT854" s="168" t="s">
        <v>150</v>
      </c>
      <c r="AU854" s="168" t="s">
        <v>82</v>
      </c>
      <c r="AV854" s="15" t="s">
        <v>160</v>
      </c>
      <c r="AW854" s="15" t="s">
        <v>33</v>
      </c>
      <c r="AX854" s="15" t="s">
        <v>72</v>
      </c>
      <c r="AY854" s="168" t="s">
        <v>139</v>
      </c>
    </row>
    <row r="855" spans="2:65" s="14" customFormat="1" ht="11.25">
      <c r="B855" s="159"/>
      <c r="D855" s="146" t="s">
        <v>150</v>
      </c>
      <c r="E855" s="160" t="s">
        <v>19</v>
      </c>
      <c r="F855" s="161" t="s">
        <v>154</v>
      </c>
      <c r="H855" s="162">
        <v>67.542999999999992</v>
      </c>
      <c r="I855" s="163"/>
      <c r="L855" s="159"/>
      <c r="M855" s="164"/>
      <c r="T855" s="165"/>
      <c r="AT855" s="160" t="s">
        <v>150</v>
      </c>
      <c r="AU855" s="160" t="s">
        <v>82</v>
      </c>
      <c r="AV855" s="14" t="s">
        <v>146</v>
      </c>
      <c r="AW855" s="14" t="s">
        <v>33</v>
      </c>
      <c r="AX855" s="14" t="s">
        <v>80</v>
      </c>
      <c r="AY855" s="160" t="s">
        <v>139</v>
      </c>
    </row>
    <row r="856" spans="2:65" s="1" customFormat="1" ht="24.2" customHeight="1">
      <c r="B856" s="33"/>
      <c r="C856" s="128" t="s">
        <v>880</v>
      </c>
      <c r="D856" s="128" t="s">
        <v>141</v>
      </c>
      <c r="E856" s="129" t="s">
        <v>881</v>
      </c>
      <c r="F856" s="130" t="s">
        <v>882</v>
      </c>
      <c r="G856" s="131" t="s">
        <v>185</v>
      </c>
      <c r="H856" s="132">
        <v>1.264</v>
      </c>
      <c r="I856" s="133"/>
      <c r="J856" s="134">
        <f>ROUND(I856*H856,2)</f>
        <v>0</v>
      </c>
      <c r="K856" s="130" t="s">
        <v>145</v>
      </c>
      <c r="L856" s="33"/>
      <c r="M856" s="135" t="s">
        <v>19</v>
      </c>
      <c r="N856" s="136" t="s">
        <v>43</v>
      </c>
      <c r="P856" s="137">
        <f>O856*H856</f>
        <v>0</v>
      </c>
      <c r="Q856" s="137">
        <v>0</v>
      </c>
      <c r="R856" s="137">
        <f>Q856*H856</f>
        <v>0</v>
      </c>
      <c r="S856" s="137">
        <v>0</v>
      </c>
      <c r="T856" s="138">
        <f>S856*H856</f>
        <v>0</v>
      </c>
      <c r="AR856" s="139" t="s">
        <v>247</v>
      </c>
      <c r="AT856" s="139" t="s">
        <v>141</v>
      </c>
      <c r="AU856" s="139" t="s">
        <v>82</v>
      </c>
      <c r="AY856" s="18" t="s">
        <v>139</v>
      </c>
      <c r="BE856" s="140">
        <f>IF(N856="základní",J856,0)</f>
        <v>0</v>
      </c>
      <c r="BF856" s="140">
        <f>IF(N856="snížená",J856,0)</f>
        <v>0</v>
      </c>
      <c r="BG856" s="140">
        <f>IF(N856="zákl. přenesená",J856,0)</f>
        <v>0</v>
      </c>
      <c r="BH856" s="140">
        <f>IF(N856="sníž. přenesená",J856,0)</f>
        <v>0</v>
      </c>
      <c r="BI856" s="140">
        <f>IF(N856="nulová",J856,0)</f>
        <v>0</v>
      </c>
      <c r="BJ856" s="18" t="s">
        <v>80</v>
      </c>
      <c r="BK856" s="140">
        <f>ROUND(I856*H856,2)</f>
        <v>0</v>
      </c>
      <c r="BL856" s="18" t="s">
        <v>247</v>
      </c>
      <c r="BM856" s="139" t="s">
        <v>883</v>
      </c>
    </row>
    <row r="857" spans="2:65" s="1" customFormat="1" ht="11.25">
      <c r="B857" s="33"/>
      <c r="D857" s="141" t="s">
        <v>148</v>
      </c>
      <c r="F857" s="142" t="s">
        <v>884</v>
      </c>
      <c r="I857" s="143"/>
      <c r="L857" s="33"/>
      <c r="M857" s="144"/>
      <c r="T857" s="54"/>
      <c r="AT857" s="18" t="s">
        <v>148</v>
      </c>
      <c r="AU857" s="18" t="s">
        <v>82</v>
      </c>
    </row>
    <row r="858" spans="2:65" s="1" customFormat="1" ht="24.2" customHeight="1">
      <c r="B858" s="33"/>
      <c r="C858" s="128" t="s">
        <v>885</v>
      </c>
      <c r="D858" s="128" t="s">
        <v>141</v>
      </c>
      <c r="E858" s="129" t="s">
        <v>886</v>
      </c>
      <c r="F858" s="130" t="s">
        <v>887</v>
      </c>
      <c r="G858" s="131" t="s">
        <v>185</v>
      </c>
      <c r="H858" s="132">
        <v>1.264</v>
      </c>
      <c r="I858" s="133"/>
      <c r="J858" s="134">
        <f>ROUND(I858*H858,2)</f>
        <v>0</v>
      </c>
      <c r="K858" s="130" t="s">
        <v>145</v>
      </c>
      <c r="L858" s="33"/>
      <c r="M858" s="135" t="s">
        <v>19</v>
      </c>
      <c r="N858" s="136" t="s">
        <v>43</v>
      </c>
      <c r="P858" s="137">
        <f>O858*H858</f>
        <v>0</v>
      </c>
      <c r="Q858" s="137">
        <v>0</v>
      </c>
      <c r="R858" s="137">
        <f>Q858*H858</f>
        <v>0</v>
      </c>
      <c r="S858" s="137">
        <v>0</v>
      </c>
      <c r="T858" s="138">
        <f>S858*H858</f>
        <v>0</v>
      </c>
      <c r="AR858" s="139" t="s">
        <v>247</v>
      </c>
      <c r="AT858" s="139" t="s">
        <v>141</v>
      </c>
      <c r="AU858" s="139" t="s">
        <v>82</v>
      </c>
      <c r="AY858" s="18" t="s">
        <v>139</v>
      </c>
      <c r="BE858" s="140">
        <f>IF(N858="základní",J858,0)</f>
        <v>0</v>
      </c>
      <c r="BF858" s="140">
        <f>IF(N858="snížená",J858,0)</f>
        <v>0</v>
      </c>
      <c r="BG858" s="140">
        <f>IF(N858="zákl. přenesená",J858,0)</f>
        <v>0</v>
      </c>
      <c r="BH858" s="140">
        <f>IF(N858="sníž. přenesená",J858,0)</f>
        <v>0</v>
      </c>
      <c r="BI858" s="140">
        <f>IF(N858="nulová",J858,0)</f>
        <v>0</v>
      </c>
      <c r="BJ858" s="18" t="s">
        <v>80</v>
      </c>
      <c r="BK858" s="140">
        <f>ROUND(I858*H858,2)</f>
        <v>0</v>
      </c>
      <c r="BL858" s="18" t="s">
        <v>247</v>
      </c>
      <c r="BM858" s="139" t="s">
        <v>888</v>
      </c>
    </row>
    <row r="859" spans="2:65" s="1" customFormat="1" ht="11.25">
      <c r="B859" s="33"/>
      <c r="D859" s="141" t="s">
        <v>148</v>
      </c>
      <c r="F859" s="142" t="s">
        <v>889</v>
      </c>
      <c r="I859" s="143"/>
      <c r="L859" s="33"/>
      <c r="M859" s="144"/>
      <c r="T859" s="54"/>
      <c r="AT859" s="18" t="s">
        <v>148</v>
      </c>
      <c r="AU859" s="18" t="s">
        <v>82</v>
      </c>
    </row>
    <row r="860" spans="2:65" s="11" customFormat="1" ht="22.9" customHeight="1">
      <c r="B860" s="116"/>
      <c r="D860" s="117" t="s">
        <v>71</v>
      </c>
      <c r="E860" s="126" t="s">
        <v>890</v>
      </c>
      <c r="F860" s="126" t="s">
        <v>891</v>
      </c>
      <c r="I860" s="119"/>
      <c r="J860" s="127">
        <f>BK860</f>
        <v>0</v>
      </c>
      <c r="L860" s="116"/>
      <c r="M860" s="121"/>
      <c r="P860" s="122">
        <f>SUM(P861:P945)</f>
        <v>0</v>
      </c>
      <c r="R860" s="122">
        <f>SUM(R861:R945)</f>
        <v>1.9733478</v>
      </c>
      <c r="T860" s="123">
        <f>SUM(T861:T945)</f>
        <v>0</v>
      </c>
      <c r="AR860" s="117" t="s">
        <v>82</v>
      </c>
      <c r="AT860" s="124" t="s">
        <v>71</v>
      </c>
      <c r="AU860" s="124" t="s">
        <v>80</v>
      </c>
      <c r="AY860" s="117" t="s">
        <v>139</v>
      </c>
      <c r="BK860" s="125">
        <f>SUM(BK861:BK945)</f>
        <v>0</v>
      </c>
    </row>
    <row r="861" spans="2:65" s="1" customFormat="1" ht="16.5" customHeight="1">
      <c r="B861" s="33"/>
      <c r="C861" s="128" t="s">
        <v>892</v>
      </c>
      <c r="D861" s="128" t="s">
        <v>141</v>
      </c>
      <c r="E861" s="129" t="s">
        <v>893</v>
      </c>
      <c r="F861" s="130" t="s">
        <v>894</v>
      </c>
      <c r="G861" s="131" t="s">
        <v>197</v>
      </c>
      <c r="H861" s="132">
        <v>93.447999999999993</v>
      </c>
      <c r="I861" s="133"/>
      <c r="J861" s="134">
        <f>ROUND(I861*H861,2)</f>
        <v>0</v>
      </c>
      <c r="K861" s="130" t="s">
        <v>145</v>
      </c>
      <c r="L861" s="33"/>
      <c r="M861" s="135" t="s">
        <v>19</v>
      </c>
      <c r="N861" s="136" t="s">
        <v>43</v>
      </c>
      <c r="P861" s="137">
        <f>O861*H861</f>
        <v>0</v>
      </c>
      <c r="Q861" s="137">
        <v>2.9999999999999997E-4</v>
      </c>
      <c r="R861" s="137">
        <f>Q861*H861</f>
        <v>2.8034399999999994E-2</v>
      </c>
      <c r="S861" s="137">
        <v>0</v>
      </c>
      <c r="T861" s="138">
        <f>S861*H861</f>
        <v>0</v>
      </c>
      <c r="AR861" s="139" t="s">
        <v>247</v>
      </c>
      <c r="AT861" s="139" t="s">
        <v>141</v>
      </c>
      <c r="AU861" s="139" t="s">
        <v>82</v>
      </c>
      <c r="AY861" s="18" t="s">
        <v>139</v>
      </c>
      <c r="BE861" s="140">
        <f>IF(N861="základní",J861,0)</f>
        <v>0</v>
      </c>
      <c r="BF861" s="140">
        <f>IF(N861="snížená",J861,0)</f>
        <v>0</v>
      </c>
      <c r="BG861" s="140">
        <f>IF(N861="zákl. přenesená",J861,0)</f>
        <v>0</v>
      </c>
      <c r="BH861" s="140">
        <f>IF(N861="sníž. přenesená",J861,0)</f>
        <v>0</v>
      </c>
      <c r="BI861" s="140">
        <f>IF(N861="nulová",J861,0)</f>
        <v>0</v>
      </c>
      <c r="BJ861" s="18" t="s">
        <v>80</v>
      </c>
      <c r="BK861" s="140">
        <f>ROUND(I861*H861,2)</f>
        <v>0</v>
      </c>
      <c r="BL861" s="18" t="s">
        <v>247</v>
      </c>
      <c r="BM861" s="139" t="s">
        <v>895</v>
      </c>
    </row>
    <row r="862" spans="2:65" s="1" customFormat="1" ht="11.25">
      <c r="B862" s="33"/>
      <c r="D862" s="141" t="s">
        <v>148</v>
      </c>
      <c r="F862" s="142" t="s">
        <v>896</v>
      </c>
      <c r="I862" s="143"/>
      <c r="L862" s="33"/>
      <c r="M862" s="144"/>
      <c r="T862" s="54"/>
      <c r="AT862" s="18" t="s">
        <v>148</v>
      </c>
      <c r="AU862" s="18" t="s">
        <v>82</v>
      </c>
    </row>
    <row r="863" spans="2:65" s="12" customFormat="1" ht="11.25">
      <c r="B863" s="145"/>
      <c r="D863" s="146" t="s">
        <v>150</v>
      </c>
      <c r="E863" s="147" t="s">
        <v>19</v>
      </c>
      <c r="F863" s="148" t="s">
        <v>151</v>
      </c>
      <c r="H863" s="147" t="s">
        <v>19</v>
      </c>
      <c r="I863" s="149"/>
      <c r="L863" s="145"/>
      <c r="M863" s="150"/>
      <c r="T863" s="151"/>
      <c r="AT863" s="147" t="s">
        <v>150</v>
      </c>
      <c r="AU863" s="147" t="s">
        <v>82</v>
      </c>
      <c r="AV863" s="12" t="s">
        <v>80</v>
      </c>
      <c r="AW863" s="12" t="s">
        <v>33</v>
      </c>
      <c r="AX863" s="12" t="s">
        <v>72</v>
      </c>
      <c r="AY863" s="147" t="s">
        <v>139</v>
      </c>
    </row>
    <row r="864" spans="2:65" s="12" customFormat="1" ht="11.25">
      <c r="B864" s="145"/>
      <c r="D864" s="146" t="s">
        <v>150</v>
      </c>
      <c r="E864" s="147" t="s">
        <v>19</v>
      </c>
      <c r="F864" s="148" t="s">
        <v>272</v>
      </c>
      <c r="H864" s="147" t="s">
        <v>19</v>
      </c>
      <c r="I864" s="149"/>
      <c r="L864" s="145"/>
      <c r="M864" s="150"/>
      <c r="T864" s="151"/>
      <c r="AT864" s="147" t="s">
        <v>150</v>
      </c>
      <c r="AU864" s="147" t="s">
        <v>82</v>
      </c>
      <c r="AV864" s="12" t="s">
        <v>80</v>
      </c>
      <c r="AW864" s="12" t="s">
        <v>33</v>
      </c>
      <c r="AX864" s="12" t="s">
        <v>72</v>
      </c>
      <c r="AY864" s="147" t="s">
        <v>139</v>
      </c>
    </row>
    <row r="865" spans="2:51" s="13" customFormat="1" ht="11.25">
      <c r="B865" s="152"/>
      <c r="D865" s="146" t="s">
        <v>150</v>
      </c>
      <c r="E865" s="153" t="s">
        <v>19</v>
      </c>
      <c r="F865" s="154" t="s">
        <v>897</v>
      </c>
      <c r="H865" s="155">
        <v>4.8380000000000001</v>
      </c>
      <c r="I865" s="156"/>
      <c r="L865" s="152"/>
      <c r="M865" s="157"/>
      <c r="T865" s="158"/>
      <c r="AT865" s="153" t="s">
        <v>150</v>
      </c>
      <c r="AU865" s="153" t="s">
        <v>82</v>
      </c>
      <c r="AV865" s="13" t="s">
        <v>82</v>
      </c>
      <c r="AW865" s="13" t="s">
        <v>33</v>
      </c>
      <c r="AX865" s="13" t="s">
        <v>72</v>
      </c>
      <c r="AY865" s="153" t="s">
        <v>139</v>
      </c>
    </row>
    <row r="866" spans="2:51" s="15" customFormat="1" ht="11.25">
      <c r="B866" s="167"/>
      <c r="D866" s="146" t="s">
        <v>150</v>
      </c>
      <c r="E866" s="168" t="s">
        <v>19</v>
      </c>
      <c r="F866" s="169" t="s">
        <v>224</v>
      </c>
      <c r="H866" s="170">
        <v>4.8380000000000001</v>
      </c>
      <c r="I866" s="171"/>
      <c r="L866" s="167"/>
      <c r="M866" s="172"/>
      <c r="T866" s="173"/>
      <c r="AT866" s="168" t="s">
        <v>150</v>
      </c>
      <c r="AU866" s="168" t="s">
        <v>82</v>
      </c>
      <c r="AV866" s="15" t="s">
        <v>160</v>
      </c>
      <c r="AW866" s="15" t="s">
        <v>33</v>
      </c>
      <c r="AX866" s="15" t="s">
        <v>72</v>
      </c>
      <c r="AY866" s="168" t="s">
        <v>139</v>
      </c>
    </row>
    <row r="867" spans="2:51" s="12" customFormat="1" ht="11.25">
      <c r="B867" s="145"/>
      <c r="D867" s="146" t="s">
        <v>150</v>
      </c>
      <c r="E867" s="147" t="s">
        <v>19</v>
      </c>
      <c r="F867" s="148" t="s">
        <v>275</v>
      </c>
      <c r="H867" s="147" t="s">
        <v>19</v>
      </c>
      <c r="I867" s="149"/>
      <c r="L867" s="145"/>
      <c r="M867" s="150"/>
      <c r="T867" s="151"/>
      <c r="AT867" s="147" t="s">
        <v>150</v>
      </c>
      <c r="AU867" s="147" t="s">
        <v>82</v>
      </c>
      <c r="AV867" s="12" t="s">
        <v>80</v>
      </c>
      <c r="AW867" s="12" t="s">
        <v>33</v>
      </c>
      <c r="AX867" s="12" t="s">
        <v>72</v>
      </c>
      <c r="AY867" s="147" t="s">
        <v>139</v>
      </c>
    </row>
    <row r="868" spans="2:51" s="13" customFormat="1" ht="11.25">
      <c r="B868" s="152"/>
      <c r="D868" s="146" t="s">
        <v>150</v>
      </c>
      <c r="E868" s="153" t="s">
        <v>19</v>
      </c>
      <c r="F868" s="154" t="s">
        <v>898</v>
      </c>
      <c r="H868" s="155">
        <v>15.66</v>
      </c>
      <c r="I868" s="156"/>
      <c r="L868" s="152"/>
      <c r="M868" s="157"/>
      <c r="T868" s="158"/>
      <c r="AT868" s="153" t="s">
        <v>150</v>
      </c>
      <c r="AU868" s="153" t="s">
        <v>82</v>
      </c>
      <c r="AV868" s="13" t="s">
        <v>82</v>
      </c>
      <c r="AW868" s="13" t="s">
        <v>33</v>
      </c>
      <c r="AX868" s="13" t="s">
        <v>72</v>
      </c>
      <c r="AY868" s="153" t="s">
        <v>139</v>
      </c>
    </row>
    <row r="869" spans="2:51" s="13" customFormat="1" ht="11.25">
      <c r="B869" s="152"/>
      <c r="D869" s="146" t="s">
        <v>150</v>
      </c>
      <c r="E869" s="153" t="s">
        <v>19</v>
      </c>
      <c r="F869" s="154" t="s">
        <v>899</v>
      </c>
      <c r="H869" s="155">
        <v>17.135999999999999</v>
      </c>
      <c r="I869" s="156"/>
      <c r="L869" s="152"/>
      <c r="M869" s="157"/>
      <c r="T869" s="158"/>
      <c r="AT869" s="153" t="s">
        <v>150</v>
      </c>
      <c r="AU869" s="153" t="s">
        <v>82</v>
      </c>
      <c r="AV869" s="13" t="s">
        <v>82</v>
      </c>
      <c r="AW869" s="13" t="s">
        <v>33</v>
      </c>
      <c r="AX869" s="13" t="s">
        <v>72</v>
      </c>
      <c r="AY869" s="153" t="s">
        <v>139</v>
      </c>
    </row>
    <row r="870" spans="2:51" s="13" customFormat="1" ht="11.25">
      <c r="B870" s="152"/>
      <c r="D870" s="146" t="s">
        <v>150</v>
      </c>
      <c r="E870" s="153" t="s">
        <v>19</v>
      </c>
      <c r="F870" s="154" t="s">
        <v>900</v>
      </c>
      <c r="H870" s="155">
        <v>-3.78</v>
      </c>
      <c r="I870" s="156"/>
      <c r="L870" s="152"/>
      <c r="M870" s="157"/>
      <c r="T870" s="158"/>
      <c r="AT870" s="153" t="s">
        <v>150</v>
      </c>
      <c r="AU870" s="153" t="s">
        <v>82</v>
      </c>
      <c r="AV870" s="13" t="s">
        <v>82</v>
      </c>
      <c r="AW870" s="13" t="s">
        <v>33</v>
      </c>
      <c r="AX870" s="13" t="s">
        <v>72</v>
      </c>
      <c r="AY870" s="153" t="s">
        <v>139</v>
      </c>
    </row>
    <row r="871" spans="2:51" s="13" customFormat="1" ht="11.25">
      <c r="B871" s="152"/>
      <c r="D871" s="146" t="s">
        <v>150</v>
      </c>
      <c r="E871" s="153" t="s">
        <v>19</v>
      </c>
      <c r="F871" s="154" t="s">
        <v>901</v>
      </c>
      <c r="H871" s="155">
        <v>-0.27</v>
      </c>
      <c r="I871" s="156"/>
      <c r="L871" s="152"/>
      <c r="M871" s="157"/>
      <c r="T871" s="158"/>
      <c r="AT871" s="153" t="s">
        <v>150</v>
      </c>
      <c r="AU871" s="153" t="s">
        <v>82</v>
      </c>
      <c r="AV871" s="13" t="s">
        <v>82</v>
      </c>
      <c r="AW871" s="13" t="s">
        <v>33</v>
      </c>
      <c r="AX871" s="13" t="s">
        <v>72</v>
      </c>
      <c r="AY871" s="153" t="s">
        <v>139</v>
      </c>
    </row>
    <row r="872" spans="2:51" s="15" customFormat="1" ht="11.25">
      <c r="B872" s="167"/>
      <c r="D872" s="146" t="s">
        <v>150</v>
      </c>
      <c r="E872" s="168" t="s">
        <v>19</v>
      </c>
      <c r="F872" s="169" t="s">
        <v>224</v>
      </c>
      <c r="H872" s="170">
        <v>28.745999999999999</v>
      </c>
      <c r="I872" s="171"/>
      <c r="L872" s="167"/>
      <c r="M872" s="172"/>
      <c r="T872" s="173"/>
      <c r="AT872" s="168" t="s">
        <v>150</v>
      </c>
      <c r="AU872" s="168" t="s">
        <v>82</v>
      </c>
      <c r="AV872" s="15" t="s">
        <v>160</v>
      </c>
      <c r="AW872" s="15" t="s">
        <v>33</v>
      </c>
      <c r="AX872" s="15" t="s">
        <v>72</v>
      </c>
      <c r="AY872" s="168" t="s">
        <v>139</v>
      </c>
    </row>
    <row r="873" spans="2:51" s="12" customFormat="1" ht="11.25">
      <c r="B873" s="145"/>
      <c r="D873" s="146" t="s">
        <v>150</v>
      </c>
      <c r="E873" s="147" t="s">
        <v>19</v>
      </c>
      <c r="F873" s="148" t="s">
        <v>281</v>
      </c>
      <c r="H873" s="147" t="s">
        <v>19</v>
      </c>
      <c r="I873" s="149"/>
      <c r="L873" s="145"/>
      <c r="M873" s="150"/>
      <c r="T873" s="151"/>
      <c r="AT873" s="147" t="s">
        <v>150</v>
      </c>
      <c r="AU873" s="147" t="s">
        <v>82</v>
      </c>
      <c r="AV873" s="12" t="s">
        <v>80</v>
      </c>
      <c r="AW873" s="12" t="s">
        <v>33</v>
      </c>
      <c r="AX873" s="12" t="s">
        <v>72</v>
      </c>
      <c r="AY873" s="147" t="s">
        <v>139</v>
      </c>
    </row>
    <row r="874" spans="2:51" s="13" customFormat="1" ht="11.25">
      <c r="B874" s="152"/>
      <c r="D874" s="146" t="s">
        <v>150</v>
      </c>
      <c r="E874" s="153" t="s">
        <v>19</v>
      </c>
      <c r="F874" s="154" t="s">
        <v>902</v>
      </c>
      <c r="H874" s="155">
        <v>15.077</v>
      </c>
      <c r="I874" s="156"/>
      <c r="L874" s="152"/>
      <c r="M874" s="157"/>
      <c r="T874" s="158"/>
      <c r="AT874" s="153" t="s">
        <v>150</v>
      </c>
      <c r="AU874" s="153" t="s">
        <v>82</v>
      </c>
      <c r="AV874" s="13" t="s">
        <v>82</v>
      </c>
      <c r="AW874" s="13" t="s">
        <v>33</v>
      </c>
      <c r="AX874" s="13" t="s">
        <v>72</v>
      </c>
      <c r="AY874" s="153" t="s">
        <v>139</v>
      </c>
    </row>
    <row r="875" spans="2:51" s="13" customFormat="1" ht="11.25">
      <c r="B875" s="152"/>
      <c r="D875" s="146" t="s">
        <v>150</v>
      </c>
      <c r="E875" s="153" t="s">
        <v>19</v>
      </c>
      <c r="F875" s="154" t="s">
        <v>903</v>
      </c>
      <c r="H875" s="155">
        <v>16.553000000000001</v>
      </c>
      <c r="I875" s="156"/>
      <c r="L875" s="152"/>
      <c r="M875" s="157"/>
      <c r="T875" s="158"/>
      <c r="AT875" s="153" t="s">
        <v>150</v>
      </c>
      <c r="AU875" s="153" t="s">
        <v>82</v>
      </c>
      <c r="AV875" s="13" t="s">
        <v>82</v>
      </c>
      <c r="AW875" s="13" t="s">
        <v>33</v>
      </c>
      <c r="AX875" s="13" t="s">
        <v>72</v>
      </c>
      <c r="AY875" s="153" t="s">
        <v>139</v>
      </c>
    </row>
    <row r="876" spans="2:51" s="13" customFormat="1" ht="11.25">
      <c r="B876" s="152"/>
      <c r="D876" s="146" t="s">
        <v>150</v>
      </c>
      <c r="E876" s="153" t="s">
        <v>19</v>
      </c>
      <c r="F876" s="154" t="s">
        <v>900</v>
      </c>
      <c r="H876" s="155">
        <v>-3.78</v>
      </c>
      <c r="I876" s="156"/>
      <c r="L876" s="152"/>
      <c r="M876" s="157"/>
      <c r="T876" s="158"/>
      <c r="AT876" s="153" t="s">
        <v>150</v>
      </c>
      <c r="AU876" s="153" t="s">
        <v>82</v>
      </c>
      <c r="AV876" s="13" t="s">
        <v>82</v>
      </c>
      <c r="AW876" s="13" t="s">
        <v>33</v>
      </c>
      <c r="AX876" s="13" t="s">
        <v>72</v>
      </c>
      <c r="AY876" s="153" t="s">
        <v>139</v>
      </c>
    </row>
    <row r="877" spans="2:51" s="13" customFormat="1" ht="11.25">
      <c r="B877" s="152"/>
      <c r="D877" s="146" t="s">
        <v>150</v>
      </c>
      <c r="E877" s="153" t="s">
        <v>19</v>
      </c>
      <c r="F877" s="154" t="s">
        <v>901</v>
      </c>
      <c r="H877" s="155">
        <v>-0.27</v>
      </c>
      <c r="I877" s="156"/>
      <c r="L877" s="152"/>
      <c r="M877" s="157"/>
      <c r="T877" s="158"/>
      <c r="AT877" s="153" t="s">
        <v>150</v>
      </c>
      <c r="AU877" s="153" t="s">
        <v>82</v>
      </c>
      <c r="AV877" s="13" t="s">
        <v>82</v>
      </c>
      <c r="AW877" s="13" t="s">
        <v>33</v>
      </c>
      <c r="AX877" s="13" t="s">
        <v>72</v>
      </c>
      <c r="AY877" s="153" t="s">
        <v>139</v>
      </c>
    </row>
    <row r="878" spans="2:51" s="15" customFormat="1" ht="11.25">
      <c r="B878" s="167"/>
      <c r="D878" s="146" t="s">
        <v>150</v>
      </c>
      <c r="E878" s="168" t="s">
        <v>19</v>
      </c>
      <c r="F878" s="169" t="s">
        <v>224</v>
      </c>
      <c r="H878" s="170">
        <v>27.580000000000002</v>
      </c>
      <c r="I878" s="171"/>
      <c r="L878" s="167"/>
      <c r="M878" s="172"/>
      <c r="T878" s="173"/>
      <c r="AT878" s="168" t="s">
        <v>150</v>
      </c>
      <c r="AU878" s="168" t="s">
        <v>82</v>
      </c>
      <c r="AV878" s="15" t="s">
        <v>160</v>
      </c>
      <c r="AW878" s="15" t="s">
        <v>33</v>
      </c>
      <c r="AX878" s="15" t="s">
        <v>72</v>
      </c>
      <c r="AY878" s="168" t="s">
        <v>139</v>
      </c>
    </row>
    <row r="879" spans="2:51" s="12" customFormat="1" ht="11.25">
      <c r="B879" s="145"/>
      <c r="D879" s="146" t="s">
        <v>150</v>
      </c>
      <c r="E879" s="147" t="s">
        <v>19</v>
      </c>
      <c r="F879" s="148" t="s">
        <v>284</v>
      </c>
      <c r="H879" s="147" t="s">
        <v>19</v>
      </c>
      <c r="I879" s="149"/>
      <c r="L879" s="145"/>
      <c r="M879" s="150"/>
      <c r="T879" s="151"/>
      <c r="AT879" s="147" t="s">
        <v>150</v>
      </c>
      <c r="AU879" s="147" t="s">
        <v>82</v>
      </c>
      <c r="AV879" s="12" t="s">
        <v>80</v>
      </c>
      <c r="AW879" s="12" t="s">
        <v>33</v>
      </c>
      <c r="AX879" s="12" t="s">
        <v>72</v>
      </c>
      <c r="AY879" s="147" t="s">
        <v>139</v>
      </c>
    </row>
    <row r="880" spans="2:51" s="13" customFormat="1" ht="11.25">
      <c r="B880" s="152"/>
      <c r="D880" s="146" t="s">
        <v>150</v>
      </c>
      <c r="E880" s="153" t="s">
        <v>19</v>
      </c>
      <c r="F880" s="154" t="s">
        <v>904</v>
      </c>
      <c r="H880" s="155">
        <v>16.992000000000001</v>
      </c>
      <c r="I880" s="156"/>
      <c r="L880" s="152"/>
      <c r="M880" s="157"/>
      <c r="T880" s="158"/>
      <c r="AT880" s="153" t="s">
        <v>150</v>
      </c>
      <c r="AU880" s="153" t="s">
        <v>82</v>
      </c>
      <c r="AV880" s="13" t="s">
        <v>82</v>
      </c>
      <c r="AW880" s="13" t="s">
        <v>33</v>
      </c>
      <c r="AX880" s="13" t="s">
        <v>72</v>
      </c>
      <c r="AY880" s="153" t="s">
        <v>139</v>
      </c>
    </row>
    <row r="881" spans="2:65" s="13" customFormat="1" ht="11.25">
      <c r="B881" s="152"/>
      <c r="D881" s="146" t="s">
        <v>150</v>
      </c>
      <c r="E881" s="153" t="s">
        <v>19</v>
      </c>
      <c r="F881" s="154" t="s">
        <v>905</v>
      </c>
      <c r="H881" s="155">
        <v>0.68</v>
      </c>
      <c r="I881" s="156"/>
      <c r="L881" s="152"/>
      <c r="M881" s="157"/>
      <c r="T881" s="158"/>
      <c r="AT881" s="153" t="s">
        <v>150</v>
      </c>
      <c r="AU881" s="153" t="s">
        <v>82</v>
      </c>
      <c r="AV881" s="13" t="s">
        <v>82</v>
      </c>
      <c r="AW881" s="13" t="s">
        <v>33</v>
      </c>
      <c r="AX881" s="13" t="s">
        <v>72</v>
      </c>
      <c r="AY881" s="153" t="s">
        <v>139</v>
      </c>
    </row>
    <row r="882" spans="2:65" s="13" customFormat="1" ht="11.25">
      <c r="B882" s="152"/>
      <c r="D882" s="146" t="s">
        <v>150</v>
      </c>
      <c r="E882" s="153" t="s">
        <v>19</v>
      </c>
      <c r="F882" s="154" t="s">
        <v>906</v>
      </c>
      <c r="H882" s="155">
        <v>-0.27</v>
      </c>
      <c r="I882" s="156"/>
      <c r="L882" s="152"/>
      <c r="M882" s="157"/>
      <c r="T882" s="158"/>
      <c r="AT882" s="153" t="s">
        <v>150</v>
      </c>
      <c r="AU882" s="153" t="s">
        <v>82</v>
      </c>
      <c r="AV882" s="13" t="s">
        <v>82</v>
      </c>
      <c r="AW882" s="13" t="s">
        <v>33</v>
      </c>
      <c r="AX882" s="13" t="s">
        <v>72</v>
      </c>
      <c r="AY882" s="153" t="s">
        <v>139</v>
      </c>
    </row>
    <row r="883" spans="2:65" s="13" customFormat="1" ht="11.25">
      <c r="B883" s="152"/>
      <c r="D883" s="146" t="s">
        <v>150</v>
      </c>
      <c r="E883" s="153" t="s">
        <v>19</v>
      </c>
      <c r="F883" s="154" t="s">
        <v>907</v>
      </c>
      <c r="H883" s="155">
        <v>-1.26</v>
      </c>
      <c r="I883" s="156"/>
      <c r="L883" s="152"/>
      <c r="M883" s="157"/>
      <c r="T883" s="158"/>
      <c r="AT883" s="153" t="s">
        <v>150</v>
      </c>
      <c r="AU883" s="153" t="s">
        <v>82</v>
      </c>
      <c r="AV883" s="13" t="s">
        <v>82</v>
      </c>
      <c r="AW883" s="13" t="s">
        <v>33</v>
      </c>
      <c r="AX883" s="13" t="s">
        <v>72</v>
      </c>
      <c r="AY883" s="153" t="s">
        <v>139</v>
      </c>
    </row>
    <row r="884" spans="2:65" s="15" customFormat="1" ht="11.25">
      <c r="B884" s="167"/>
      <c r="D884" s="146" t="s">
        <v>150</v>
      </c>
      <c r="E884" s="168" t="s">
        <v>19</v>
      </c>
      <c r="F884" s="169" t="s">
        <v>224</v>
      </c>
      <c r="H884" s="170">
        <v>16.141999999999999</v>
      </c>
      <c r="I884" s="171"/>
      <c r="L884" s="167"/>
      <c r="M884" s="172"/>
      <c r="T884" s="173"/>
      <c r="AT884" s="168" t="s">
        <v>150</v>
      </c>
      <c r="AU884" s="168" t="s">
        <v>82</v>
      </c>
      <c r="AV884" s="15" t="s">
        <v>160</v>
      </c>
      <c r="AW884" s="15" t="s">
        <v>33</v>
      </c>
      <c r="AX884" s="15" t="s">
        <v>72</v>
      </c>
      <c r="AY884" s="168" t="s">
        <v>139</v>
      </c>
    </row>
    <row r="885" spans="2:65" s="12" customFormat="1" ht="11.25">
      <c r="B885" s="145"/>
      <c r="D885" s="146" t="s">
        <v>150</v>
      </c>
      <c r="E885" s="147" t="s">
        <v>19</v>
      </c>
      <c r="F885" s="148" t="s">
        <v>289</v>
      </c>
      <c r="H885" s="147" t="s">
        <v>19</v>
      </c>
      <c r="I885" s="149"/>
      <c r="L885" s="145"/>
      <c r="M885" s="150"/>
      <c r="T885" s="151"/>
      <c r="AT885" s="147" t="s">
        <v>150</v>
      </c>
      <c r="AU885" s="147" t="s">
        <v>82</v>
      </c>
      <c r="AV885" s="12" t="s">
        <v>80</v>
      </c>
      <c r="AW885" s="12" t="s">
        <v>33</v>
      </c>
      <c r="AX885" s="12" t="s">
        <v>72</v>
      </c>
      <c r="AY885" s="147" t="s">
        <v>139</v>
      </c>
    </row>
    <row r="886" spans="2:65" s="13" customFormat="1" ht="11.25">
      <c r="B886" s="152"/>
      <c r="D886" s="146" t="s">
        <v>150</v>
      </c>
      <c r="E886" s="153" t="s">
        <v>19</v>
      </c>
      <c r="F886" s="154" t="s">
        <v>904</v>
      </c>
      <c r="H886" s="155">
        <v>16.992000000000001</v>
      </c>
      <c r="I886" s="156"/>
      <c r="L886" s="152"/>
      <c r="M886" s="157"/>
      <c r="T886" s="158"/>
      <c r="AT886" s="153" t="s">
        <v>150</v>
      </c>
      <c r="AU886" s="153" t="s">
        <v>82</v>
      </c>
      <c r="AV886" s="13" t="s">
        <v>82</v>
      </c>
      <c r="AW886" s="13" t="s">
        <v>33</v>
      </c>
      <c r="AX886" s="13" t="s">
        <v>72</v>
      </c>
      <c r="AY886" s="153" t="s">
        <v>139</v>
      </c>
    </row>
    <row r="887" spans="2:65" s="13" customFormat="1" ht="11.25">
      <c r="B887" s="152"/>
      <c r="D887" s="146" t="s">
        <v>150</v>
      </c>
      <c r="E887" s="153" t="s">
        <v>19</v>
      </c>
      <c r="F887" s="154" t="s">
        <v>905</v>
      </c>
      <c r="H887" s="155">
        <v>0.68</v>
      </c>
      <c r="I887" s="156"/>
      <c r="L887" s="152"/>
      <c r="M887" s="157"/>
      <c r="T887" s="158"/>
      <c r="AT887" s="153" t="s">
        <v>150</v>
      </c>
      <c r="AU887" s="153" t="s">
        <v>82</v>
      </c>
      <c r="AV887" s="13" t="s">
        <v>82</v>
      </c>
      <c r="AW887" s="13" t="s">
        <v>33</v>
      </c>
      <c r="AX887" s="13" t="s">
        <v>72</v>
      </c>
      <c r="AY887" s="153" t="s">
        <v>139</v>
      </c>
    </row>
    <row r="888" spans="2:65" s="13" customFormat="1" ht="11.25">
      <c r="B888" s="152"/>
      <c r="D888" s="146" t="s">
        <v>150</v>
      </c>
      <c r="E888" s="153" t="s">
        <v>19</v>
      </c>
      <c r="F888" s="154" t="s">
        <v>906</v>
      </c>
      <c r="H888" s="155">
        <v>-0.27</v>
      </c>
      <c r="I888" s="156"/>
      <c r="L888" s="152"/>
      <c r="M888" s="157"/>
      <c r="T888" s="158"/>
      <c r="AT888" s="153" t="s">
        <v>150</v>
      </c>
      <c r="AU888" s="153" t="s">
        <v>82</v>
      </c>
      <c r="AV888" s="13" t="s">
        <v>82</v>
      </c>
      <c r="AW888" s="13" t="s">
        <v>33</v>
      </c>
      <c r="AX888" s="13" t="s">
        <v>72</v>
      </c>
      <c r="AY888" s="153" t="s">
        <v>139</v>
      </c>
    </row>
    <row r="889" spans="2:65" s="13" customFormat="1" ht="11.25">
      <c r="B889" s="152"/>
      <c r="D889" s="146" t="s">
        <v>150</v>
      </c>
      <c r="E889" s="153" t="s">
        <v>19</v>
      </c>
      <c r="F889" s="154" t="s">
        <v>907</v>
      </c>
      <c r="H889" s="155">
        <v>-1.26</v>
      </c>
      <c r="I889" s="156"/>
      <c r="L889" s="152"/>
      <c r="M889" s="157"/>
      <c r="T889" s="158"/>
      <c r="AT889" s="153" t="s">
        <v>150</v>
      </c>
      <c r="AU889" s="153" t="s">
        <v>82</v>
      </c>
      <c r="AV889" s="13" t="s">
        <v>82</v>
      </c>
      <c r="AW889" s="13" t="s">
        <v>33</v>
      </c>
      <c r="AX889" s="13" t="s">
        <v>72</v>
      </c>
      <c r="AY889" s="153" t="s">
        <v>139</v>
      </c>
    </row>
    <row r="890" spans="2:65" s="15" customFormat="1" ht="11.25">
      <c r="B890" s="167"/>
      <c r="D890" s="146" t="s">
        <v>150</v>
      </c>
      <c r="E890" s="168" t="s">
        <v>19</v>
      </c>
      <c r="F890" s="169" t="s">
        <v>224</v>
      </c>
      <c r="H890" s="170">
        <v>16.141999999999999</v>
      </c>
      <c r="I890" s="171"/>
      <c r="L890" s="167"/>
      <c r="M890" s="172"/>
      <c r="T890" s="173"/>
      <c r="AT890" s="168" t="s">
        <v>150</v>
      </c>
      <c r="AU890" s="168" t="s">
        <v>82</v>
      </c>
      <c r="AV890" s="15" t="s">
        <v>160</v>
      </c>
      <c r="AW890" s="15" t="s">
        <v>33</v>
      </c>
      <c r="AX890" s="15" t="s">
        <v>72</v>
      </c>
      <c r="AY890" s="168" t="s">
        <v>139</v>
      </c>
    </row>
    <row r="891" spans="2:65" s="14" customFormat="1" ht="11.25">
      <c r="B891" s="159"/>
      <c r="D891" s="146" t="s">
        <v>150</v>
      </c>
      <c r="E891" s="160" t="s">
        <v>19</v>
      </c>
      <c r="F891" s="161" t="s">
        <v>154</v>
      </c>
      <c r="H891" s="162">
        <v>93.448000000000008</v>
      </c>
      <c r="I891" s="163"/>
      <c r="L891" s="159"/>
      <c r="M891" s="164"/>
      <c r="T891" s="165"/>
      <c r="AT891" s="160" t="s">
        <v>150</v>
      </c>
      <c r="AU891" s="160" t="s">
        <v>82</v>
      </c>
      <c r="AV891" s="14" t="s">
        <v>146</v>
      </c>
      <c r="AW891" s="14" t="s">
        <v>33</v>
      </c>
      <c r="AX891" s="14" t="s">
        <v>80</v>
      </c>
      <c r="AY891" s="160" t="s">
        <v>139</v>
      </c>
    </row>
    <row r="892" spans="2:65" s="1" customFormat="1" ht="16.5" customHeight="1">
      <c r="B892" s="33"/>
      <c r="C892" s="128" t="s">
        <v>908</v>
      </c>
      <c r="D892" s="128" t="s">
        <v>141</v>
      </c>
      <c r="E892" s="129" t="s">
        <v>909</v>
      </c>
      <c r="F892" s="130" t="s">
        <v>910</v>
      </c>
      <c r="G892" s="131" t="s">
        <v>197</v>
      </c>
      <c r="H892" s="132">
        <v>93.447999999999993</v>
      </c>
      <c r="I892" s="133"/>
      <c r="J892" s="134">
        <f>ROUND(I892*H892,2)</f>
        <v>0</v>
      </c>
      <c r="K892" s="130" t="s">
        <v>145</v>
      </c>
      <c r="L892" s="33"/>
      <c r="M892" s="135" t="s">
        <v>19</v>
      </c>
      <c r="N892" s="136" t="s">
        <v>43</v>
      </c>
      <c r="P892" s="137">
        <f>O892*H892</f>
        <v>0</v>
      </c>
      <c r="Q892" s="137">
        <v>1.5E-3</v>
      </c>
      <c r="R892" s="137">
        <f>Q892*H892</f>
        <v>0.14017199999999999</v>
      </c>
      <c r="S892" s="137">
        <v>0</v>
      </c>
      <c r="T892" s="138">
        <f>S892*H892</f>
        <v>0</v>
      </c>
      <c r="AR892" s="139" t="s">
        <v>247</v>
      </c>
      <c r="AT892" s="139" t="s">
        <v>141</v>
      </c>
      <c r="AU892" s="139" t="s">
        <v>82</v>
      </c>
      <c r="AY892" s="18" t="s">
        <v>139</v>
      </c>
      <c r="BE892" s="140">
        <f>IF(N892="základní",J892,0)</f>
        <v>0</v>
      </c>
      <c r="BF892" s="140">
        <f>IF(N892="snížená",J892,0)</f>
        <v>0</v>
      </c>
      <c r="BG892" s="140">
        <f>IF(N892="zákl. přenesená",J892,0)</f>
        <v>0</v>
      </c>
      <c r="BH892" s="140">
        <f>IF(N892="sníž. přenesená",J892,0)</f>
        <v>0</v>
      </c>
      <c r="BI892" s="140">
        <f>IF(N892="nulová",J892,0)</f>
        <v>0</v>
      </c>
      <c r="BJ892" s="18" t="s">
        <v>80</v>
      </c>
      <c r="BK892" s="140">
        <f>ROUND(I892*H892,2)</f>
        <v>0</v>
      </c>
      <c r="BL892" s="18" t="s">
        <v>247</v>
      </c>
      <c r="BM892" s="139" t="s">
        <v>911</v>
      </c>
    </row>
    <row r="893" spans="2:65" s="1" customFormat="1" ht="11.25">
      <c r="B893" s="33"/>
      <c r="D893" s="141" t="s">
        <v>148</v>
      </c>
      <c r="F893" s="142" t="s">
        <v>912</v>
      </c>
      <c r="I893" s="143"/>
      <c r="L893" s="33"/>
      <c r="M893" s="144"/>
      <c r="T893" s="54"/>
      <c r="AT893" s="18" t="s">
        <v>148</v>
      </c>
      <c r="AU893" s="18" t="s">
        <v>82</v>
      </c>
    </row>
    <row r="894" spans="2:65" s="1" customFormat="1" ht="24.2" customHeight="1">
      <c r="B894" s="33"/>
      <c r="C894" s="128" t="s">
        <v>913</v>
      </c>
      <c r="D894" s="128" t="s">
        <v>141</v>
      </c>
      <c r="E894" s="129" t="s">
        <v>914</v>
      </c>
      <c r="F894" s="130" t="s">
        <v>915</v>
      </c>
      <c r="G894" s="131" t="s">
        <v>197</v>
      </c>
      <c r="H894" s="132">
        <v>93.447999999999993</v>
      </c>
      <c r="I894" s="133"/>
      <c r="J894" s="134">
        <f>ROUND(I894*H894,2)</f>
        <v>0</v>
      </c>
      <c r="K894" s="130" t="s">
        <v>145</v>
      </c>
      <c r="L894" s="33"/>
      <c r="M894" s="135" t="s">
        <v>19</v>
      </c>
      <c r="N894" s="136" t="s">
        <v>43</v>
      </c>
      <c r="P894" s="137">
        <f>O894*H894</f>
        <v>0</v>
      </c>
      <c r="Q894" s="137">
        <v>6.0000000000000001E-3</v>
      </c>
      <c r="R894" s="137">
        <f>Q894*H894</f>
        <v>0.56068799999999996</v>
      </c>
      <c r="S894" s="137">
        <v>0</v>
      </c>
      <c r="T894" s="138">
        <f>S894*H894</f>
        <v>0</v>
      </c>
      <c r="AR894" s="139" t="s">
        <v>247</v>
      </c>
      <c r="AT894" s="139" t="s">
        <v>141</v>
      </c>
      <c r="AU894" s="139" t="s">
        <v>82</v>
      </c>
      <c r="AY894" s="18" t="s">
        <v>139</v>
      </c>
      <c r="BE894" s="140">
        <f>IF(N894="základní",J894,0)</f>
        <v>0</v>
      </c>
      <c r="BF894" s="140">
        <f>IF(N894="snížená",J894,0)</f>
        <v>0</v>
      </c>
      <c r="BG894" s="140">
        <f>IF(N894="zákl. přenesená",J894,0)</f>
        <v>0</v>
      </c>
      <c r="BH894" s="140">
        <f>IF(N894="sníž. přenesená",J894,0)</f>
        <v>0</v>
      </c>
      <c r="BI894" s="140">
        <f>IF(N894="nulová",J894,0)</f>
        <v>0</v>
      </c>
      <c r="BJ894" s="18" t="s">
        <v>80</v>
      </c>
      <c r="BK894" s="140">
        <f>ROUND(I894*H894,2)</f>
        <v>0</v>
      </c>
      <c r="BL894" s="18" t="s">
        <v>247</v>
      </c>
      <c r="BM894" s="139" t="s">
        <v>916</v>
      </c>
    </row>
    <row r="895" spans="2:65" s="1" customFormat="1" ht="11.25">
      <c r="B895" s="33"/>
      <c r="D895" s="141" t="s">
        <v>148</v>
      </c>
      <c r="F895" s="142" t="s">
        <v>917</v>
      </c>
      <c r="I895" s="143"/>
      <c r="L895" s="33"/>
      <c r="M895" s="144"/>
      <c r="T895" s="54"/>
      <c r="AT895" s="18" t="s">
        <v>148</v>
      </c>
      <c r="AU895" s="18" t="s">
        <v>82</v>
      </c>
    </row>
    <row r="896" spans="2:65" s="1" customFormat="1" ht="16.5" customHeight="1">
      <c r="B896" s="33"/>
      <c r="C896" s="174" t="s">
        <v>918</v>
      </c>
      <c r="D896" s="174" t="s">
        <v>332</v>
      </c>
      <c r="E896" s="175" t="s">
        <v>919</v>
      </c>
      <c r="F896" s="176" t="s">
        <v>920</v>
      </c>
      <c r="G896" s="177" t="s">
        <v>197</v>
      </c>
      <c r="H896" s="178">
        <v>102.79300000000001</v>
      </c>
      <c r="I896" s="179"/>
      <c r="J896" s="180">
        <f>ROUND(I896*H896,2)</f>
        <v>0</v>
      </c>
      <c r="K896" s="176" t="s">
        <v>145</v>
      </c>
      <c r="L896" s="181"/>
      <c r="M896" s="182" t="s">
        <v>19</v>
      </c>
      <c r="N896" s="183" t="s">
        <v>43</v>
      </c>
      <c r="P896" s="137">
        <f>O896*H896</f>
        <v>0</v>
      </c>
      <c r="Q896" s="137">
        <v>1.18E-2</v>
      </c>
      <c r="R896" s="137">
        <f>Q896*H896</f>
        <v>1.2129574000000001</v>
      </c>
      <c r="S896" s="137">
        <v>0</v>
      </c>
      <c r="T896" s="138">
        <f>S896*H896</f>
        <v>0</v>
      </c>
      <c r="AR896" s="139" t="s">
        <v>371</v>
      </c>
      <c r="AT896" s="139" t="s">
        <v>332</v>
      </c>
      <c r="AU896" s="139" t="s">
        <v>82</v>
      </c>
      <c r="AY896" s="18" t="s">
        <v>139</v>
      </c>
      <c r="BE896" s="140">
        <f>IF(N896="základní",J896,0)</f>
        <v>0</v>
      </c>
      <c r="BF896" s="140">
        <f>IF(N896="snížená",J896,0)</f>
        <v>0</v>
      </c>
      <c r="BG896" s="140">
        <f>IF(N896="zákl. přenesená",J896,0)</f>
        <v>0</v>
      </c>
      <c r="BH896" s="140">
        <f>IF(N896="sníž. přenesená",J896,0)</f>
        <v>0</v>
      </c>
      <c r="BI896" s="140">
        <f>IF(N896="nulová",J896,0)</f>
        <v>0</v>
      </c>
      <c r="BJ896" s="18" t="s">
        <v>80</v>
      </c>
      <c r="BK896" s="140">
        <f>ROUND(I896*H896,2)</f>
        <v>0</v>
      </c>
      <c r="BL896" s="18" t="s">
        <v>247</v>
      </c>
      <c r="BM896" s="139" t="s">
        <v>921</v>
      </c>
    </row>
    <row r="897" spans="2:65" s="13" customFormat="1" ht="11.25">
      <c r="B897" s="152"/>
      <c r="D897" s="146" t="s">
        <v>150</v>
      </c>
      <c r="F897" s="154" t="s">
        <v>922</v>
      </c>
      <c r="H897" s="155">
        <v>102.79300000000001</v>
      </c>
      <c r="I897" s="156"/>
      <c r="L897" s="152"/>
      <c r="M897" s="157"/>
      <c r="T897" s="158"/>
      <c r="AT897" s="153" t="s">
        <v>150</v>
      </c>
      <c r="AU897" s="153" t="s">
        <v>82</v>
      </c>
      <c r="AV897" s="13" t="s">
        <v>82</v>
      </c>
      <c r="AW897" s="13" t="s">
        <v>4</v>
      </c>
      <c r="AX897" s="13" t="s">
        <v>80</v>
      </c>
      <c r="AY897" s="153" t="s">
        <v>139</v>
      </c>
    </row>
    <row r="898" spans="2:65" s="1" customFormat="1" ht="16.5" customHeight="1">
      <c r="B898" s="33"/>
      <c r="C898" s="128" t="s">
        <v>923</v>
      </c>
      <c r="D898" s="128" t="s">
        <v>141</v>
      </c>
      <c r="E898" s="129" t="s">
        <v>924</v>
      </c>
      <c r="F898" s="130" t="s">
        <v>925</v>
      </c>
      <c r="G898" s="131" t="s">
        <v>313</v>
      </c>
      <c r="H898" s="132">
        <v>7.2</v>
      </c>
      <c r="I898" s="133"/>
      <c r="J898" s="134">
        <f>ROUND(I898*H898,2)</f>
        <v>0</v>
      </c>
      <c r="K898" s="130" t="s">
        <v>145</v>
      </c>
      <c r="L898" s="33"/>
      <c r="M898" s="135" t="s">
        <v>19</v>
      </c>
      <c r="N898" s="136" t="s">
        <v>43</v>
      </c>
      <c r="P898" s="137">
        <f>O898*H898</f>
        <v>0</v>
      </c>
      <c r="Q898" s="137">
        <v>5.5000000000000003E-4</v>
      </c>
      <c r="R898" s="137">
        <f>Q898*H898</f>
        <v>3.96E-3</v>
      </c>
      <c r="S898" s="137">
        <v>0</v>
      </c>
      <c r="T898" s="138">
        <f>S898*H898</f>
        <v>0</v>
      </c>
      <c r="AR898" s="139" t="s">
        <v>247</v>
      </c>
      <c r="AT898" s="139" t="s">
        <v>141</v>
      </c>
      <c r="AU898" s="139" t="s">
        <v>82</v>
      </c>
      <c r="AY898" s="18" t="s">
        <v>139</v>
      </c>
      <c r="BE898" s="140">
        <f>IF(N898="základní",J898,0)</f>
        <v>0</v>
      </c>
      <c r="BF898" s="140">
        <f>IF(N898="snížená",J898,0)</f>
        <v>0</v>
      </c>
      <c r="BG898" s="140">
        <f>IF(N898="zákl. přenesená",J898,0)</f>
        <v>0</v>
      </c>
      <c r="BH898" s="140">
        <f>IF(N898="sníž. přenesená",J898,0)</f>
        <v>0</v>
      </c>
      <c r="BI898" s="140">
        <f>IF(N898="nulová",J898,0)</f>
        <v>0</v>
      </c>
      <c r="BJ898" s="18" t="s">
        <v>80</v>
      </c>
      <c r="BK898" s="140">
        <f>ROUND(I898*H898,2)</f>
        <v>0</v>
      </c>
      <c r="BL898" s="18" t="s">
        <v>247</v>
      </c>
      <c r="BM898" s="139" t="s">
        <v>926</v>
      </c>
    </row>
    <row r="899" spans="2:65" s="1" customFormat="1" ht="11.25">
      <c r="B899" s="33"/>
      <c r="D899" s="141" t="s">
        <v>148</v>
      </c>
      <c r="F899" s="142" t="s">
        <v>927</v>
      </c>
      <c r="I899" s="143"/>
      <c r="L899" s="33"/>
      <c r="M899" s="144"/>
      <c r="T899" s="54"/>
      <c r="AT899" s="18" t="s">
        <v>148</v>
      </c>
      <c r="AU899" s="18" t="s">
        <v>82</v>
      </c>
    </row>
    <row r="900" spans="2:65" s="12" customFormat="1" ht="11.25">
      <c r="B900" s="145"/>
      <c r="D900" s="146" t="s">
        <v>150</v>
      </c>
      <c r="E900" s="147" t="s">
        <v>19</v>
      </c>
      <c r="F900" s="148" t="s">
        <v>336</v>
      </c>
      <c r="H900" s="147" t="s">
        <v>19</v>
      </c>
      <c r="I900" s="149"/>
      <c r="L900" s="145"/>
      <c r="M900" s="150"/>
      <c r="T900" s="151"/>
      <c r="AT900" s="147" t="s">
        <v>150</v>
      </c>
      <c r="AU900" s="147" t="s">
        <v>82</v>
      </c>
      <c r="AV900" s="12" t="s">
        <v>80</v>
      </c>
      <c r="AW900" s="12" t="s">
        <v>33</v>
      </c>
      <c r="AX900" s="12" t="s">
        <v>72</v>
      </c>
      <c r="AY900" s="147" t="s">
        <v>139</v>
      </c>
    </row>
    <row r="901" spans="2:65" s="12" customFormat="1" ht="11.25">
      <c r="B901" s="145"/>
      <c r="D901" s="146" t="s">
        <v>150</v>
      </c>
      <c r="E901" s="147" t="s">
        <v>19</v>
      </c>
      <c r="F901" s="148" t="s">
        <v>284</v>
      </c>
      <c r="H901" s="147" t="s">
        <v>19</v>
      </c>
      <c r="I901" s="149"/>
      <c r="L901" s="145"/>
      <c r="M901" s="150"/>
      <c r="T901" s="151"/>
      <c r="AT901" s="147" t="s">
        <v>150</v>
      </c>
      <c r="AU901" s="147" t="s">
        <v>82</v>
      </c>
      <c r="AV901" s="12" t="s">
        <v>80</v>
      </c>
      <c r="AW901" s="12" t="s">
        <v>33</v>
      </c>
      <c r="AX901" s="12" t="s">
        <v>72</v>
      </c>
      <c r="AY901" s="147" t="s">
        <v>139</v>
      </c>
    </row>
    <row r="902" spans="2:65" s="13" customFormat="1" ht="11.25">
      <c r="B902" s="152"/>
      <c r="D902" s="146" t="s">
        <v>150</v>
      </c>
      <c r="E902" s="153" t="s">
        <v>19</v>
      </c>
      <c r="F902" s="154" t="s">
        <v>928</v>
      </c>
      <c r="H902" s="155">
        <v>3.6</v>
      </c>
      <c r="I902" s="156"/>
      <c r="L902" s="152"/>
      <c r="M902" s="157"/>
      <c r="T902" s="158"/>
      <c r="AT902" s="153" t="s">
        <v>150</v>
      </c>
      <c r="AU902" s="153" t="s">
        <v>82</v>
      </c>
      <c r="AV902" s="13" t="s">
        <v>82</v>
      </c>
      <c r="AW902" s="13" t="s">
        <v>33</v>
      </c>
      <c r="AX902" s="13" t="s">
        <v>72</v>
      </c>
      <c r="AY902" s="153" t="s">
        <v>139</v>
      </c>
    </row>
    <row r="903" spans="2:65" s="15" customFormat="1" ht="11.25">
      <c r="B903" s="167"/>
      <c r="D903" s="146" t="s">
        <v>150</v>
      </c>
      <c r="E903" s="168" t="s">
        <v>19</v>
      </c>
      <c r="F903" s="169" t="s">
        <v>224</v>
      </c>
      <c r="H903" s="170">
        <v>3.6</v>
      </c>
      <c r="I903" s="171"/>
      <c r="L903" s="167"/>
      <c r="M903" s="172"/>
      <c r="T903" s="173"/>
      <c r="AT903" s="168" t="s">
        <v>150</v>
      </c>
      <c r="AU903" s="168" t="s">
        <v>82</v>
      </c>
      <c r="AV903" s="15" t="s">
        <v>160</v>
      </c>
      <c r="AW903" s="15" t="s">
        <v>33</v>
      </c>
      <c r="AX903" s="15" t="s">
        <v>72</v>
      </c>
      <c r="AY903" s="168" t="s">
        <v>139</v>
      </c>
    </row>
    <row r="904" spans="2:65" s="12" customFormat="1" ht="11.25">
      <c r="B904" s="145"/>
      <c r="D904" s="146" t="s">
        <v>150</v>
      </c>
      <c r="E904" s="147" t="s">
        <v>19</v>
      </c>
      <c r="F904" s="148" t="s">
        <v>289</v>
      </c>
      <c r="H904" s="147" t="s">
        <v>19</v>
      </c>
      <c r="I904" s="149"/>
      <c r="L904" s="145"/>
      <c r="M904" s="150"/>
      <c r="T904" s="151"/>
      <c r="AT904" s="147" t="s">
        <v>150</v>
      </c>
      <c r="AU904" s="147" t="s">
        <v>82</v>
      </c>
      <c r="AV904" s="12" t="s">
        <v>80</v>
      </c>
      <c r="AW904" s="12" t="s">
        <v>33</v>
      </c>
      <c r="AX904" s="12" t="s">
        <v>72</v>
      </c>
      <c r="AY904" s="147" t="s">
        <v>139</v>
      </c>
    </row>
    <row r="905" spans="2:65" s="13" customFormat="1" ht="11.25">
      <c r="B905" s="152"/>
      <c r="D905" s="146" t="s">
        <v>150</v>
      </c>
      <c r="E905" s="153" t="s">
        <v>19</v>
      </c>
      <c r="F905" s="154" t="s">
        <v>928</v>
      </c>
      <c r="H905" s="155">
        <v>3.6</v>
      </c>
      <c r="I905" s="156"/>
      <c r="L905" s="152"/>
      <c r="M905" s="157"/>
      <c r="T905" s="158"/>
      <c r="AT905" s="153" t="s">
        <v>150</v>
      </c>
      <c r="AU905" s="153" t="s">
        <v>82</v>
      </c>
      <c r="AV905" s="13" t="s">
        <v>82</v>
      </c>
      <c r="AW905" s="13" t="s">
        <v>33</v>
      </c>
      <c r="AX905" s="13" t="s">
        <v>72</v>
      </c>
      <c r="AY905" s="153" t="s">
        <v>139</v>
      </c>
    </row>
    <row r="906" spans="2:65" s="15" customFormat="1" ht="11.25">
      <c r="B906" s="167"/>
      <c r="D906" s="146" t="s">
        <v>150</v>
      </c>
      <c r="E906" s="168" t="s">
        <v>19</v>
      </c>
      <c r="F906" s="169" t="s">
        <v>224</v>
      </c>
      <c r="H906" s="170">
        <v>3.6</v>
      </c>
      <c r="I906" s="171"/>
      <c r="L906" s="167"/>
      <c r="M906" s="172"/>
      <c r="T906" s="173"/>
      <c r="AT906" s="168" t="s">
        <v>150</v>
      </c>
      <c r="AU906" s="168" t="s">
        <v>82</v>
      </c>
      <c r="AV906" s="15" t="s">
        <v>160</v>
      </c>
      <c r="AW906" s="15" t="s">
        <v>33</v>
      </c>
      <c r="AX906" s="15" t="s">
        <v>72</v>
      </c>
      <c r="AY906" s="168" t="s">
        <v>139</v>
      </c>
    </row>
    <row r="907" spans="2:65" s="14" customFormat="1" ht="11.25">
      <c r="B907" s="159"/>
      <c r="D907" s="146" t="s">
        <v>150</v>
      </c>
      <c r="E907" s="160" t="s">
        <v>19</v>
      </c>
      <c r="F907" s="161" t="s">
        <v>154</v>
      </c>
      <c r="H907" s="162">
        <v>7.2</v>
      </c>
      <c r="I907" s="163"/>
      <c r="L907" s="159"/>
      <c r="M907" s="164"/>
      <c r="T907" s="165"/>
      <c r="AT907" s="160" t="s">
        <v>150</v>
      </c>
      <c r="AU907" s="160" t="s">
        <v>82</v>
      </c>
      <c r="AV907" s="14" t="s">
        <v>146</v>
      </c>
      <c r="AW907" s="14" t="s">
        <v>33</v>
      </c>
      <c r="AX907" s="14" t="s">
        <v>80</v>
      </c>
      <c r="AY907" s="160" t="s">
        <v>139</v>
      </c>
    </row>
    <row r="908" spans="2:65" s="1" customFormat="1" ht="16.5" customHeight="1">
      <c r="B908" s="33"/>
      <c r="C908" s="128" t="s">
        <v>929</v>
      </c>
      <c r="D908" s="128" t="s">
        <v>141</v>
      </c>
      <c r="E908" s="129" t="s">
        <v>930</v>
      </c>
      <c r="F908" s="130" t="s">
        <v>931</v>
      </c>
      <c r="G908" s="131" t="s">
        <v>313</v>
      </c>
      <c r="H908" s="132">
        <v>51.76</v>
      </c>
      <c r="I908" s="133"/>
      <c r="J908" s="134">
        <f>ROUND(I908*H908,2)</f>
        <v>0</v>
      </c>
      <c r="K908" s="130" t="s">
        <v>145</v>
      </c>
      <c r="L908" s="33"/>
      <c r="M908" s="135" t="s">
        <v>19</v>
      </c>
      <c r="N908" s="136" t="s">
        <v>43</v>
      </c>
      <c r="P908" s="137">
        <f>O908*H908</f>
        <v>0</v>
      </c>
      <c r="Q908" s="137">
        <v>5.0000000000000001E-4</v>
      </c>
      <c r="R908" s="137">
        <f>Q908*H908</f>
        <v>2.588E-2</v>
      </c>
      <c r="S908" s="137">
        <v>0</v>
      </c>
      <c r="T908" s="138">
        <f>S908*H908</f>
        <v>0</v>
      </c>
      <c r="AR908" s="139" t="s">
        <v>247</v>
      </c>
      <c r="AT908" s="139" t="s">
        <v>141</v>
      </c>
      <c r="AU908" s="139" t="s">
        <v>82</v>
      </c>
      <c r="AY908" s="18" t="s">
        <v>139</v>
      </c>
      <c r="BE908" s="140">
        <f>IF(N908="základní",J908,0)</f>
        <v>0</v>
      </c>
      <c r="BF908" s="140">
        <f>IF(N908="snížená",J908,0)</f>
        <v>0</v>
      </c>
      <c r="BG908" s="140">
        <f>IF(N908="zákl. přenesená",J908,0)</f>
        <v>0</v>
      </c>
      <c r="BH908" s="140">
        <f>IF(N908="sníž. přenesená",J908,0)</f>
        <v>0</v>
      </c>
      <c r="BI908" s="140">
        <f>IF(N908="nulová",J908,0)</f>
        <v>0</v>
      </c>
      <c r="BJ908" s="18" t="s">
        <v>80</v>
      </c>
      <c r="BK908" s="140">
        <f>ROUND(I908*H908,2)</f>
        <v>0</v>
      </c>
      <c r="BL908" s="18" t="s">
        <v>247</v>
      </c>
      <c r="BM908" s="139" t="s">
        <v>932</v>
      </c>
    </row>
    <row r="909" spans="2:65" s="1" customFormat="1" ht="11.25">
      <c r="B909" s="33"/>
      <c r="D909" s="141" t="s">
        <v>148</v>
      </c>
      <c r="F909" s="142" t="s">
        <v>933</v>
      </c>
      <c r="I909" s="143"/>
      <c r="L909" s="33"/>
      <c r="M909" s="144"/>
      <c r="T909" s="54"/>
      <c r="AT909" s="18" t="s">
        <v>148</v>
      </c>
      <c r="AU909" s="18" t="s">
        <v>82</v>
      </c>
    </row>
    <row r="910" spans="2:65" s="12" customFormat="1" ht="11.25">
      <c r="B910" s="145"/>
      <c r="D910" s="146" t="s">
        <v>150</v>
      </c>
      <c r="E910" s="147" t="s">
        <v>19</v>
      </c>
      <c r="F910" s="148" t="s">
        <v>151</v>
      </c>
      <c r="H910" s="147" t="s">
        <v>19</v>
      </c>
      <c r="I910" s="149"/>
      <c r="L910" s="145"/>
      <c r="M910" s="150"/>
      <c r="T910" s="151"/>
      <c r="AT910" s="147" t="s">
        <v>150</v>
      </c>
      <c r="AU910" s="147" t="s">
        <v>82</v>
      </c>
      <c r="AV910" s="12" t="s">
        <v>80</v>
      </c>
      <c r="AW910" s="12" t="s">
        <v>33</v>
      </c>
      <c r="AX910" s="12" t="s">
        <v>72</v>
      </c>
      <c r="AY910" s="147" t="s">
        <v>139</v>
      </c>
    </row>
    <row r="911" spans="2:65" s="12" customFormat="1" ht="11.25">
      <c r="B911" s="145"/>
      <c r="D911" s="146" t="s">
        <v>150</v>
      </c>
      <c r="E911" s="147" t="s">
        <v>19</v>
      </c>
      <c r="F911" s="148" t="s">
        <v>272</v>
      </c>
      <c r="H911" s="147" t="s">
        <v>19</v>
      </c>
      <c r="I911" s="149"/>
      <c r="L911" s="145"/>
      <c r="M911" s="150"/>
      <c r="T911" s="151"/>
      <c r="AT911" s="147" t="s">
        <v>150</v>
      </c>
      <c r="AU911" s="147" t="s">
        <v>82</v>
      </c>
      <c r="AV911" s="12" t="s">
        <v>80</v>
      </c>
      <c r="AW911" s="12" t="s">
        <v>33</v>
      </c>
      <c r="AX911" s="12" t="s">
        <v>72</v>
      </c>
      <c r="AY911" s="147" t="s">
        <v>139</v>
      </c>
    </row>
    <row r="912" spans="2:65" s="13" customFormat="1" ht="11.25">
      <c r="B912" s="152"/>
      <c r="D912" s="146" t="s">
        <v>150</v>
      </c>
      <c r="E912" s="153" t="s">
        <v>19</v>
      </c>
      <c r="F912" s="154" t="s">
        <v>934</v>
      </c>
      <c r="H912" s="155">
        <v>6.2880000000000003</v>
      </c>
      <c r="I912" s="156"/>
      <c r="L912" s="152"/>
      <c r="M912" s="157"/>
      <c r="T912" s="158"/>
      <c r="AT912" s="153" t="s">
        <v>150</v>
      </c>
      <c r="AU912" s="153" t="s">
        <v>82</v>
      </c>
      <c r="AV912" s="13" t="s">
        <v>82</v>
      </c>
      <c r="AW912" s="13" t="s">
        <v>33</v>
      </c>
      <c r="AX912" s="13" t="s">
        <v>72</v>
      </c>
      <c r="AY912" s="153" t="s">
        <v>139</v>
      </c>
    </row>
    <row r="913" spans="2:51" s="15" customFormat="1" ht="11.25">
      <c r="B913" s="167"/>
      <c r="D913" s="146" t="s">
        <v>150</v>
      </c>
      <c r="E913" s="168" t="s">
        <v>19</v>
      </c>
      <c r="F913" s="169" t="s">
        <v>224</v>
      </c>
      <c r="H913" s="170">
        <v>6.2880000000000003</v>
      </c>
      <c r="I913" s="171"/>
      <c r="L913" s="167"/>
      <c r="M913" s="172"/>
      <c r="T913" s="173"/>
      <c r="AT913" s="168" t="s">
        <v>150</v>
      </c>
      <c r="AU913" s="168" t="s">
        <v>82</v>
      </c>
      <c r="AV913" s="15" t="s">
        <v>160</v>
      </c>
      <c r="AW913" s="15" t="s">
        <v>33</v>
      </c>
      <c r="AX913" s="15" t="s">
        <v>72</v>
      </c>
      <c r="AY913" s="168" t="s">
        <v>139</v>
      </c>
    </row>
    <row r="914" spans="2:51" s="12" customFormat="1" ht="11.25">
      <c r="B914" s="145"/>
      <c r="D914" s="146" t="s">
        <v>150</v>
      </c>
      <c r="E914" s="147" t="s">
        <v>19</v>
      </c>
      <c r="F914" s="148" t="s">
        <v>275</v>
      </c>
      <c r="H914" s="147" t="s">
        <v>19</v>
      </c>
      <c r="I914" s="149"/>
      <c r="L914" s="145"/>
      <c r="M914" s="150"/>
      <c r="T914" s="151"/>
      <c r="AT914" s="147" t="s">
        <v>150</v>
      </c>
      <c r="AU914" s="147" t="s">
        <v>82</v>
      </c>
      <c r="AV914" s="12" t="s">
        <v>80</v>
      </c>
      <c r="AW914" s="12" t="s">
        <v>33</v>
      </c>
      <c r="AX914" s="12" t="s">
        <v>72</v>
      </c>
      <c r="AY914" s="147" t="s">
        <v>139</v>
      </c>
    </row>
    <row r="915" spans="2:51" s="13" customFormat="1" ht="11.25">
      <c r="B915" s="152"/>
      <c r="D915" s="146" t="s">
        <v>150</v>
      </c>
      <c r="E915" s="153" t="s">
        <v>19</v>
      </c>
      <c r="F915" s="154" t="s">
        <v>415</v>
      </c>
      <c r="H915" s="155">
        <v>8.6999999999999993</v>
      </c>
      <c r="I915" s="156"/>
      <c r="L915" s="152"/>
      <c r="M915" s="157"/>
      <c r="T915" s="158"/>
      <c r="AT915" s="153" t="s">
        <v>150</v>
      </c>
      <c r="AU915" s="153" t="s">
        <v>82</v>
      </c>
      <c r="AV915" s="13" t="s">
        <v>82</v>
      </c>
      <c r="AW915" s="13" t="s">
        <v>33</v>
      </c>
      <c r="AX915" s="13" t="s">
        <v>72</v>
      </c>
      <c r="AY915" s="153" t="s">
        <v>139</v>
      </c>
    </row>
    <row r="916" spans="2:51" s="13" customFormat="1" ht="11.25">
      <c r="B916" s="152"/>
      <c r="D916" s="146" t="s">
        <v>150</v>
      </c>
      <c r="E916" s="153" t="s">
        <v>19</v>
      </c>
      <c r="F916" s="154" t="s">
        <v>416</v>
      </c>
      <c r="H916" s="155">
        <v>9.52</v>
      </c>
      <c r="I916" s="156"/>
      <c r="L916" s="152"/>
      <c r="M916" s="157"/>
      <c r="T916" s="158"/>
      <c r="AT916" s="153" t="s">
        <v>150</v>
      </c>
      <c r="AU916" s="153" t="s">
        <v>82</v>
      </c>
      <c r="AV916" s="13" t="s">
        <v>82</v>
      </c>
      <c r="AW916" s="13" t="s">
        <v>33</v>
      </c>
      <c r="AX916" s="13" t="s">
        <v>72</v>
      </c>
      <c r="AY916" s="153" t="s">
        <v>139</v>
      </c>
    </row>
    <row r="917" spans="2:51" s="13" customFormat="1" ht="11.25">
      <c r="B917" s="152"/>
      <c r="D917" s="146" t="s">
        <v>150</v>
      </c>
      <c r="E917" s="153" t="s">
        <v>19</v>
      </c>
      <c r="F917" s="154" t="s">
        <v>417</v>
      </c>
      <c r="H917" s="155">
        <v>-2.1</v>
      </c>
      <c r="I917" s="156"/>
      <c r="L917" s="152"/>
      <c r="M917" s="157"/>
      <c r="T917" s="158"/>
      <c r="AT917" s="153" t="s">
        <v>150</v>
      </c>
      <c r="AU917" s="153" t="s">
        <v>82</v>
      </c>
      <c r="AV917" s="13" t="s">
        <v>82</v>
      </c>
      <c r="AW917" s="13" t="s">
        <v>33</v>
      </c>
      <c r="AX917" s="13" t="s">
        <v>72</v>
      </c>
      <c r="AY917" s="153" t="s">
        <v>139</v>
      </c>
    </row>
    <row r="918" spans="2:51" s="13" customFormat="1" ht="11.25">
      <c r="B918" s="152"/>
      <c r="D918" s="146" t="s">
        <v>150</v>
      </c>
      <c r="E918" s="153" t="s">
        <v>19</v>
      </c>
      <c r="F918" s="154" t="s">
        <v>935</v>
      </c>
      <c r="H918" s="155">
        <v>-0.9</v>
      </c>
      <c r="I918" s="156"/>
      <c r="L918" s="152"/>
      <c r="M918" s="157"/>
      <c r="T918" s="158"/>
      <c r="AT918" s="153" t="s">
        <v>150</v>
      </c>
      <c r="AU918" s="153" t="s">
        <v>82</v>
      </c>
      <c r="AV918" s="13" t="s">
        <v>82</v>
      </c>
      <c r="AW918" s="13" t="s">
        <v>33</v>
      </c>
      <c r="AX918" s="13" t="s">
        <v>72</v>
      </c>
      <c r="AY918" s="153" t="s">
        <v>139</v>
      </c>
    </row>
    <row r="919" spans="2:51" s="15" customFormat="1" ht="11.25">
      <c r="B919" s="167"/>
      <c r="D919" s="146" t="s">
        <v>150</v>
      </c>
      <c r="E919" s="168" t="s">
        <v>19</v>
      </c>
      <c r="F919" s="169" t="s">
        <v>224</v>
      </c>
      <c r="H919" s="170">
        <v>15.219999999999997</v>
      </c>
      <c r="I919" s="171"/>
      <c r="L919" s="167"/>
      <c r="M919" s="172"/>
      <c r="T919" s="173"/>
      <c r="AT919" s="168" t="s">
        <v>150</v>
      </c>
      <c r="AU919" s="168" t="s">
        <v>82</v>
      </c>
      <c r="AV919" s="15" t="s">
        <v>160</v>
      </c>
      <c r="AW919" s="15" t="s">
        <v>33</v>
      </c>
      <c r="AX919" s="15" t="s">
        <v>72</v>
      </c>
      <c r="AY919" s="168" t="s">
        <v>139</v>
      </c>
    </row>
    <row r="920" spans="2:51" s="12" customFormat="1" ht="11.25">
      <c r="B920" s="145"/>
      <c r="D920" s="146" t="s">
        <v>150</v>
      </c>
      <c r="E920" s="147" t="s">
        <v>19</v>
      </c>
      <c r="F920" s="148" t="s">
        <v>281</v>
      </c>
      <c r="H920" s="147" t="s">
        <v>19</v>
      </c>
      <c r="I920" s="149"/>
      <c r="L920" s="145"/>
      <c r="M920" s="150"/>
      <c r="T920" s="151"/>
      <c r="AT920" s="147" t="s">
        <v>150</v>
      </c>
      <c r="AU920" s="147" t="s">
        <v>82</v>
      </c>
      <c r="AV920" s="12" t="s">
        <v>80</v>
      </c>
      <c r="AW920" s="12" t="s">
        <v>33</v>
      </c>
      <c r="AX920" s="12" t="s">
        <v>72</v>
      </c>
      <c r="AY920" s="147" t="s">
        <v>139</v>
      </c>
    </row>
    <row r="921" spans="2:51" s="13" customFormat="1" ht="11.25">
      <c r="B921" s="152"/>
      <c r="D921" s="146" t="s">
        <v>150</v>
      </c>
      <c r="E921" s="153" t="s">
        <v>19</v>
      </c>
      <c r="F921" s="154" t="s">
        <v>418</v>
      </c>
      <c r="H921" s="155">
        <v>8.3759999999999994</v>
      </c>
      <c r="I921" s="156"/>
      <c r="L921" s="152"/>
      <c r="M921" s="157"/>
      <c r="T921" s="158"/>
      <c r="AT921" s="153" t="s">
        <v>150</v>
      </c>
      <c r="AU921" s="153" t="s">
        <v>82</v>
      </c>
      <c r="AV921" s="13" t="s">
        <v>82</v>
      </c>
      <c r="AW921" s="13" t="s">
        <v>33</v>
      </c>
      <c r="AX921" s="13" t="s">
        <v>72</v>
      </c>
      <c r="AY921" s="153" t="s">
        <v>139</v>
      </c>
    </row>
    <row r="922" spans="2:51" s="13" customFormat="1" ht="11.25">
      <c r="B922" s="152"/>
      <c r="D922" s="146" t="s">
        <v>150</v>
      </c>
      <c r="E922" s="153" t="s">
        <v>19</v>
      </c>
      <c r="F922" s="154" t="s">
        <v>419</v>
      </c>
      <c r="H922" s="155">
        <v>9.1959999999999997</v>
      </c>
      <c r="I922" s="156"/>
      <c r="L922" s="152"/>
      <c r="M922" s="157"/>
      <c r="T922" s="158"/>
      <c r="AT922" s="153" t="s">
        <v>150</v>
      </c>
      <c r="AU922" s="153" t="s">
        <v>82</v>
      </c>
      <c r="AV922" s="13" t="s">
        <v>82</v>
      </c>
      <c r="AW922" s="13" t="s">
        <v>33</v>
      </c>
      <c r="AX922" s="13" t="s">
        <v>72</v>
      </c>
      <c r="AY922" s="153" t="s">
        <v>139</v>
      </c>
    </row>
    <row r="923" spans="2:51" s="13" customFormat="1" ht="11.25">
      <c r="B923" s="152"/>
      <c r="D923" s="146" t="s">
        <v>150</v>
      </c>
      <c r="E923" s="153" t="s">
        <v>19</v>
      </c>
      <c r="F923" s="154" t="s">
        <v>417</v>
      </c>
      <c r="H923" s="155">
        <v>-2.1</v>
      </c>
      <c r="I923" s="156"/>
      <c r="L923" s="152"/>
      <c r="M923" s="157"/>
      <c r="T923" s="158"/>
      <c r="AT923" s="153" t="s">
        <v>150</v>
      </c>
      <c r="AU923" s="153" t="s">
        <v>82</v>
      </c>
      <c r="AV923" s="13" t="s">
        <v>82</v>
      </c>
      <c r="AW923" s="13" t="s">
        <v>33</v>
      </c>
      <c r="AX923" s="13" t="s">
        <v>72</v>
      </c>
      <c r="AY923" s="153" t="s">
        <v>139</v>
      </c>
    </row>
    <row r="924" spans="2:51" s="13" customFormat="1" ht="11.25">
      <c r="B924" s="152"/>
      <c r="D924" s="146" t="s">
        <v>150</v>
      </c>
      <c r="E924" s="153" t="s">
        <v>19</v>
      </c>
      <c r="F924" s="154" t="s">
        <v>935</v>
      </c>
      <c r="H924" s="155">
        <v>-0.9</v>
      </c>
      <c r="I924" s="156"/>
      <c r="L924" s="152"/>
      <c r="M924" s="157"/>
      <c r="T924" s="158"/>
      <c r="AT924" s="153" t="s">
        <v>150</v>
      </c>
      <c r="AU924" s="153" t="s">
        <v>82</v>
      </c>
      <c r="AV924" s="13" t="s">
        <v>82</v>
      </c>
      <c r="AW924" s="13" t="s">
        <v>33</v>
      </c>
      <c r="AX924" s="13" t="s">
        <v>72</v>
      </c>
      <c r="AY924" s="153" t="s">
        <v>139</v>
      </c>
    </row>
    <row r="925" spans="2:51" s="15" customFormat="1" ht="11.25">
      <c r="B925" s="167"/>
      <c r="D925" s="146" t="s">
        <v>150</v>
      </c>
      <c r="E925" s="168" t="s">
        <v>19</v>
      </c>
      <c r="F925" s="169" t="s">
        <v>224</v>
      </c>
      <c r="H925" s="170">
        <v>14.571999999999999</v>
      </c>
      <c r="I925" s="171"/>
      <c r="L925" s="167"/>
      <c r="M925" s="172"/>
      <c r="T925" s="173"/>
      <c r="AT925" s="168" t="s">
        <v>150</v>
      </c>
      <c r="AU925" s="168" t="s">
        <v>82</v>
      </c>
      <c r="AV925" s="15" t="s">
        <v>160</v>
      </c>
      <c r="AW925" s="15" t="s">
        <v>33</v>
      </c>
      <c r="AX925" s="15" t="s">
        <v>72</v>
      </c>
      <c r="AY925" s="168" t="s">
        <v>139</v>
      </c>
    </row>
    <row r="926" spans="2:51" s="12" customFormat="1" ht="11.25">
      <c r="B926" s="145"/>
      <c r="D926" s="146" t="s">
        <v>150</v>
      </c>
      <c r="E926" s="147" t="s">
        <v>19</v>
      </c>
      <c r="F926" s="148" t="s">
        <v>284</v>
      </c>
      <c r="H926" s="147" t="s">
        <v>19</v>
      </c>
      <c r="I926" s="149"/>
      <c r="L926" s="145"/>
      <c r="M926" s="150"/>
      <c r="T926" s="151"/>
      <c r="AT926" s="147" t="s">
        <v>150</v>
      </c>
      <c r="AU926" s="147" t="s">
        <v>82</v>
      </c>
      <c r="AV926" s="12" t="s">
        <v>80</v>
      </c>
      <c r="AW926" s="12" t="s">
        <v>33</v>
      </c>
      <c r="AX926" s="12" t="s">
        <v>72</v>
      </c>
      <c r="AY926" s="147" t="s">
        <v>139</v>
      </c>
    </row>
    <row r="927" spans="2:51" s="13" customFormat="1" ht="11.25">
      <c r="B927" s="152"/>
      <c r="D927" s="146" t="s">
        <v>150</v>
      </c>
      <c r="E927" s="153" t="s">
        <v>19</v>
      </c>
      <c r="F927" s="154" t="s">
        <v>420</v>
      </c>
      <c r="H927" s="155">
        <v>9.44</v>
      </c>
      <c r="I927" s="156"/>
      <c r="L927" s="152"/>
      <c r="M927" s="157"/>
      <c r="T927" s="158"/>
      <c r="AT927" s="153" t="s">
        <v>150</v>
      </c>
      <c r="AU927" s="153" t="s">
        <v>82</v>
      </c>
      <c r="AV927" s="13" t="s">
        <v>82</v>
      </c>
      <c r="AW927" s="13" t="s">
        <v>33</v>
      </c>
      <c r="AX927" s="13" t="s">
        <v>72</v>
      </c>
      <c r="AY927" s="153" t="s">
        <v>139</v>
      </c>
    </row>
    <row r="928" spans="2:51" s="13" customFormat="1" ht="11.25">
      <c r="B928" s="152"/>
      <c r="D928" s="146" t="s">
        <v>150</v>
      </c>
      <c r="E928" s="153" t="s">
        <v>19</v>
      </c>
      <c r="F928" s="154" t="s">
        <v>936</v>
      </c>
      <c r="H928" s="155">
        <v>-0.9</v>
      </c>
      <c r="I928" s="156"/>
      <c r="L928" s="152"/>
      <c r="M928" s="157"/>
      <c r="T928" s="158"/>
      <c r="AT928" s="153" t="s">
        <v>150</v>
      </c>
      <c r="AU928" s="153" t="s">
        <v>82</v>
      </c>
      <c r="AV928" s="13" t="s">
        <v>82</v>
      </c>
      <c r="AW928" s="13" t="s">
        <v>33</v>
      </c>
      <c r="AX928" s="13" t="s">
        <v>72</v>
      </c>
      <c r="AY928" s="153" t="s">
        <v>139</v>
      </c>
    </row>
    <row r="929" spans="2:65" s="13" customFormat="1" ht="11.25">
      <c r="B929" s="152"/>
      <c r="D929" s="146" t="s">
        <v>150</v>
      </c>
      <c r="E929" s="153" t="s">
        <v>19</v>
      </c>
      <c r="F929" s="154" t="s">
        <v>937</v>
      </c>
      <c r="H929" s="155">
        <v>-0.7</v>
      </c>
      <c r="I929" s="156"/>
      <c r="L929" s="152"/>
      <c r="M929" s="157"/>
      <c r="T929" s="158"/>
      <c r="AT929" s="153" t="s">
        <v>150</v>
      </c>
      <c r="AU929" s="153" t="s">
        <v>82</v>
      </c>
      <c r="AV929" s="13" t="s">
        <v>82</v>
      </c>
      <c r="AW929" s="13" t="s">
        <v>33</v>
      </c>
      <c r="AX929" s="13" t="s">
        <v>72</v>
      </c>
      <c r="AY929" s="153" t="s">
        <v>139</v>
      </c>
    </row>
    <row r="930" spans="2:65" s="15" customFormat="1" ht="11.25">
      <c r="B930" s="167"/>
      <c r="D930" s="146" t="s">
        <v>150</v>
      </c>
      <c r="E930" s="168" t="s">
        <v>19</v>
      </c>
      <c r="F930" s="169" t="s">
        <v>224</v>
      </c>
      <c r="H930" s="170">
        <v>7.839999999999999</v>
      </c>
      <c r="I930" s="171"/>
      <c r="L930" s="167"/>
      <c r="M930" s="172"/>
      <c r="T930" s="173"/>
      <c r="AT930" s="168" t="s">
        <v>150</v>
      </c>
      <c r="AU930" s="168" t="s">
        <v>82</v>
      </c>
      <c r="AV930" s="15" t="s">
        <v>160</v>
      </c>
      <c r="AW930" s="15" t="s">
        <v>33</v>
      </c>
      <c r="AX930" s="15" t="s">
        <v>72</v>
      </c>
      <c r="AY930" s="168" t="s">
        <v>139</v>
      </c>
    </row>
    <row r="931" spans="2:65" s="12" customFormat="1" ht="11.25">
      <c r="B931" s="145"/>
      <c r="D931" s="146" t="s">
        <v>150</v>
      </c>
      <c r="E931" s="147" t="s">
        <v>19</v>
      </c>
      <c r="F931" s="148" t="s">
        <v>289</v>
      </c>
      <c r="H931" s="147" t="s">
        <v>19</v>
      </c>
      <c r="I931" s="149"/>
      <c r="L931" s="145"/>
      <c r="M931" s="150"/>
      <c r="T931" s="151"/>
      <c r="AT931" s="147" t="s">
        <v>150</v>
      </c>
      <c r="AU931" s="147" t="s">
        <v>82</v>
      </c>
      <c r="AV931" s="12" t="s">
        <v>80</v>
      </c>
      <c r="AW931" s="12" t="s">
        <v>33</v>
      </c>
      <c r="AX931" s="12" t="s">
        <v>72</v>
      </c>
      <c r="AY931" s="147" t="s">
        <v>139</v>
      </c>
    </row>
    <row r="932" spans="2:65" s="13" customFormat="1" ht="11.25">
      <c r="B932" s="152"/>
      <c r="D932" s="146" t="s">
        <v>150</v>
      </c>
      <c r="E932" s="153" t="s">
        <v>19</v>
      </c>
      <c r="F932" s="154" t="s">
        <v>420</v>
      </c>
      <c r="H932" s="155">
        <v>9.44</v>
      </c>
      <c r="I932" s="156"/>
      <c r="L932" s="152"/>
      <c r="M932" s="157"/>
      <c r="T932" s="158"/>
      <c r="AT932" s="153" t="s">
        <v>150</v>
      </c>
      <c r="AU932" s="153" t="s">
        <v>82</v>
      </c>
      <c r="AV932" s="13" t="s">
        <v>82</v>
      </c>
      <c r="AW932" s="13" t="s">
        <v>33</v>
      </c>
      <c r="AX932" s="13" t="s">
        <v>72</v>
      </c>
      <c r="AY932" s="153" t="s">
        <v>139</v>
      </c>
    </row>
    <row r="933" spans="2:65" s="13" customFormat="1" ht="11.25">
      <c r="B933" s="152"/>
      <c r="D933" s="146" t="s">
        <v>150</v>
      </c>
      <c r="E933" s="153" t="s">
        <v>19</v>
      </c>
      <c r="F933" s="154" t="s">
        <v>936</v>
      </c>
      <c r="H933" s="155">
        <v>-0.9</v>
      </c>
      <c r="I933" s="156"/>
      <c r="L933" s="152"/>
      <c r="M933" s="157"/>
      <c r="T933" s="158"/>
      <c r="AT933" s="153" t="s">
        <v>150</v>
      </c>
      <c r="AU933" s="153" t="s">
        <v>82</v>
      </c>
      <c r="AV933" s="13" t="s">
        <v>82</v>
      </c>
      <c r="AW933" s="13" t="s">
        <v>33</v>
      </c>
      <c r="AX933" s="13" t="s">
        <v>72</v>
      </c>
      <c r="AY933" s="153" t="s">
        <v>139</v>
      </c>
    </row>
    <row r="934" spans="2:65" s="13" customFormat="1" ht="11.25">
      <c r="B934" s="152"/>
      <c r="D934" s="146" t="s">
        <v>150</v>
      </c>
      <c r="E934" s="153" t="s">
        <v>19</v>
      </c>
      <c r="F934" s="154" t="s">
        <v>937</v>
      </c>
      <c r="H934" s="155">
        <v>-0.7</v>
      </c>
      <c r="I934" s="156"/>
      <c r="L934" s="152"/>
      <c r="M934" s="157"/>
      <c r="T934" s="158"/>
      <c r="AT934" s="153" t="s">
        <v>150</v>
      </c>
      <c r="AU934" s="153" t="s">
        <v>82</v>
      </c>
      <c r="AV934" s="13" t="s">
        <v>82</v>
      </c>
      <c r="AW934" s="13" t="s">
        <v>33</v>
      </c>
      <c r="AX934" s="13" t="s">
        <v>72</v>
      </c>
      <c r="AY934" s="153" t="s">
        <v>139</v>
      </c>
    </row>
    <row r="935" spans="2:65" s="15" customFormat="1" ht="11.25">
      <c r="B935" s="167"/>
      <c r="D935" s="146" t="s">
        <v>150</v>
      </c>
      <c r="E935" s="168" t="s">
        <v>19</v>
      </c>
      <c r="F935" s="169" t="s">
        <v>224</v>
      </c>
      <c r="H935" s="170">
        <v>7.839999999999999</v>
      </c>
      <c r="I935" s="171"/>
      <c r="L935" s="167"/>
      <c r="M935" s="172"/>
      <c r="T935" s="173"/>
      <c r="AT935" s="168" t="s">
        <v>150</v>
      </c>
      <c r="AU935" s="168" t="s">
        <v>82</v>
      </c>
      <c r="AV935" s="15" t="s">
        <v>160</v>
      </c>
      <c r="AW935" s="15" t="s">
        <v>33</v>
      </c>
      <c r="AX935" s="15" t="s">
        <v>72</v>
      </c>
      <c r="AY935" s="168" t="s">
        <v>139</v>
      </c>
    </row>
    <row r="936" spans="2:65" s="14" customFormat="1" ht="11.25">
      <c r="B936" s="159"/>
      <c r="D936" s="146" t="s">
        <v>150</v>
      </c>
      <c r="E936" s="160" t="s">
        <v>19</v>
      </c>
      <c r="F936" s="161" t="s">
        <v>154</v>
      </c>
      <c r="H936" s="162">
        <v>51.759999999999991</v>
      </c>
      <c r="I936" s="163"/>
      <c r="L936" s="159"/>
      <c r="M936" s="164"/>
      <c r="T936" s="165"/>
      <c r="AT936" s="160" t="s">
        <v>150</v>
      </c>
      <c r="AU936" s="160" t="s">
        <v>82</v>
      </c>
      <c r="AV936" s="14" t="s">
        <v>146</v>
      </c>
      <c r="AW936" s="14" t="s">
        <v>33</v>
      </c>
      <c r="AX936" s="14" t="s">
        <v>80</v>
      </c>
      <c r="AY936" s="160" t="s">
        <v>139</v>
      </c>
    </row>
    <row r="937" spans="2:65" s="1" customFormat="1" ht="16.5" customHeight="1">
      <c r="B937" s="33"/>
      <c r="C937" s="128" t="s">
        <v>938</v>
      </c>
      <c r="D937" s="128" t="s">
        <v>141</v>
      </c>
      <c r="E937" s="129" t="s">
        <v>939</v>
      </c>
      <c r="F937" s="130" t="s">
        <v>940</v>
      </c>
      <c r="G937" s="131" t="s">
        <v>313</v>
      </c>
      <c r="H937" s="132">
        <v>55.2</v>
      </c>
      <c r="I937" s="133"/>
      <c r="J937" s="134">
        <f>ROUND(I937*H937,2)</f>
        <v>0</v>
      </c>
      <c r="K937" s="130" t="s">
        <v>145</v>
      </c>
      <c r="L937" s="33"/>
      <c r="M937" s="135" t="s">
        <v>19</v>
      </c>
      <c r="N937" s="136" t="s">
        <v>43</v>
      </c>
      <c r="P937" s="137">
        <f>O937*H937</f>
        <v>0</v>
      </c>
      <c r="Q937" s="137">
        <v>3.0000000000000001E-5</v>
      </c>
      <c r="R937" s="137">
        <f>Q937*H937</f>
        <v>1.6560000000000001E-3</v>
      </c>
      <c r="S937" s="137">
        <v>0</v>
      </c>
      <c r="T937" s="138">
        <f>S937*H937</f>
        <v>0</v>
      </c>
      <c r="AR937" s="139" t="s">
        <v>247</v>
      </c>
      <c r="AT937" s="139" t="s">
        <v>141</v>
      </c>
      <c r="AU937" s="139" t="s">
        <v>82</v>
      </c>
      <c r="AY937" s="18" t="s">
        <v>139</v>
      </c>
      <c r="BE937" s="140">
        <f>IF(N937="základní",J937,0)</f>
        <v>0</v>
      </c>
      <c r="BF937" s="140">
        <f>IF(N937="snížená",J937,0)</f>
        <v>0</v>
      </c>
      <c r="BG937" s="140">
        <f>IF(N937="zákl. přenesená",J937,0)</f>
        <v>0</v>
      </c>
      <c r="BH937" s="140">
        <f>IF(N937="sníž. přenesená",J937,0)</f>
        <v>0</v>
      </c>
      <c r="BI937" s="140">
        <f>IF(N937="nulová",J937,0)</f>
        <v>0</v>
      </c>
      <c r="BJ937" s="18" t="s">
        <v>80</v>
      </c>
      <c r="BK937" s="140">
        <f>ROUND(I937*H937,2)</f>
        <v>0</v>
      </c>
      <c r="BL937" s="18" t="s">
        <v>247</v>
      </c>
      <c r="BM937" s="139" t="s">
        <v>941</v>
      </c>
    </row>
    <row r="938" spans="2:65" s="1" customFormat="1" ht="11.25">
      <c r="B938" s="33"/>
      <c r="D938" s="141" t="s">
        <v>148</v>
      </c>
      <c r="F938" s="142" t="s">
        <v>942</v>
      </c>
      <c r="I938" s="143"/>
      <c r="L938" s="33"/>
      <c r="M938" s="144"/>
      <c r="T938" s="54"/>
      <c r="AT938" s="18" t="s">
        <v>148</v>
      </c>
      <c r="AU938" s="18" t="s">
        <v>82</v>
      </c>
    </row>
    <row r="939" spans="2:65" s="12" customFormat="1" ht="11.25">
      <c r="B939" s="145"/>
      <c r="D939" s="146" t="s">
        <v>150</v>
      </c>
      <c r="E939" s="147" t="s">
        <v>19</v>
      </c>
      <c r="F939" s="148" t="s">
        <v>151</v>
      </c>
      <c r="H939" s="147" t="s">
        <v>19</v>
      </c>
      <c r="I939" s="149"/>
      <c r="L939" s="145"/>
      <c r="M939" s="150"/>
      <c r="T939" s="151"/>
      <c r="AT939" s="147" t="s">
        <v>150</v>
      </c>
      <c r="AU939" s="147" t="s">
        <v>82</v>
      </c>
      <c r="AV939" s="12" t="s">
        <v>80</v>
      </c>
      <c r="AW939" s="12" t="s">
        <v>33</v>
      </c>
      <c r="AX939" s="12" t="s">
        <v>72</v>
      </c>
      <c r="AY939" s="147" t="s">
        <v>139</v>
      </c>
    </row>
    <row r="940" spans="2:65" s="13" customFormat="1" ht="11.25">
      <c r="B940" s="152"/>
      <c r="D940" s="146" t="s">
        <v>150</v>
      </c>
      <c r="E940" s="153" t="s">
        <v>19</v>
      </c>
      <c r="F940" s="154" t="s">
        <v>943</v>
      </c>
      <c r="H940" s="155">
        <v>55.2</v>
      </c>
      <c r="I940" s="156"/>
      <c r="L940" s="152"/>
      <c r="M940" s="157"/>
      <c r="T940" s="158"/>
      <c r="AT940" s="153" t="s">
        <v>150</v>
      </c>
      <c r="AU940" s="153" t="s">
        <v>82</v>
      </c>
      <c r="AV940" s="13" t="s">
        <v>82</v>
      </c>
      <c r="AW940" s="13" t="s">
        <v>33</v>
      </c>
      <c r="AX940" s="13" t="s">
        <v>72</v>
      </c>
      <c r="AY940" s="153" t="s">
        <v>139</v>
      </c>
    </row>
    <row r="941" spans="2:65" s="14" customFormat="1" ht="11.25">
      <c r="B941" s="159"/>
      <c r="D941" s="146" t="s">
        <v>150</v>
      </c>
      <c r="E941" s="160" t="s">
        <v>19</v>
      </c>
      <c r="F941" s="161" t="s">
        <v>154</v>
      </c>
      <c r="H941" s="162">
        <v>55.2</v>
      </c>
      <c r="I941" s="163"/>
      <c r="L941" s="159"/>
      <c r="M941" s="164"/>
      <c r="T941" s="165"/>
      <c r="AT941" s="160" t="s">
        <v>150</v>
      </c>
      <c r="AU941" s="160" t="s">
        <v>82</v>
      </c>
      <c r="AV941" s="14" t="s">
        <v>146</v>
      </c>
      <c r="AW941" s="14" t="s">
        <v>33</v>
      </c>
      <c r="AX941" s="14" t="s">
        <v>80</v>
      </c>
      <c r="AY941" s="160" t="s">
        <v>139</v>
      </c>
    </row>
    <row r="942" spans="2:65" s="1" customFormat="1" ht="24.2" customHeight="1">
      <c r="B942" s="33"/>
      <c r="C942" s="128" t="s">
        <v>944</v>
      </c>
      <c r="D942" s="128" t="s">
        <v>141</v>
      </c>
      <c r="E942" s="129" t="s">
        <v>945</v>
      </c>
      <c r="F942" s="130" t="s">
        <v>946</v>
      </c>
      <c r="G942" s="131" t="s">
        <v>185</v>
      </c>
      <c r="H942" s="132">
        <v>1.9730000000000001</v>
      </c>
      <c r="I942" s="133"/>
      <c r="J942" s="134">
        <f>ROUND(I942*H942,2)</f>
        <v>0</v>
      </c>
      <c r="K942" s="130" t="s">
        <v>145</v>
      </c>
      <c r="L942" s="33"/>
      <c r="M942" s="135" t="s">
        <v>19</v>
      </c>
      <c r="N942" s="136" t="s">
        <v>43</v>
      </c>
      <c r="P942" s="137">
        <f>O942*H942</f>
        <v>0</v>
      </c>
      <c r="Q942" s="137">
        <v>0</v>
      </c>
      <c r="R942" s="137">
        <f>Q942*H942</f>
        <v>0</v>
      </c>
      <c r="S942" s="137">
        <v>0</v>
      </c>
      <c r="T942" s="138">
        <f>S942*H942</f>
        <v>0</v>
      </c>
      <c r="AR942" s="139" t="s">
        <v>247</v>
      </c>
      <c r="AT942" s="139" t="s">
        <v>141</v>
      </c>
      <c r="AU942" s="139" t="s">
        <v>82</v>
      </c>
      <c r="AY942" s="18" t="s">
        <v>139</v>
      </c>
      <c r="BE942" s="140">
        <f>IF(N942="základní",J942,0)</f>
        <v>0</v>
      </c>
      <c r="BF942" s="140">
        <f>IF(N942="snížená",J942,0)</f>
        <v>0</v>
      </c>
      <c r="BG942" s="140">
        <f>IF(N942="zákl. přenesená",J942,0)</f>
        <v>0</v>
      </c>
      <c r="BH942" s="140">
        <f>IF(N942="sníž. přenesená",J942,0)</f>
        <v>0</v>
      </c>
      <c r="BI942" s="140">
        <f>IF(N942="nulová",J942,0)</f>
        <v>0</v>
      </c>
      <c r="BJ942" s="18" t="s">
        <v>80</v>
      </c>
      <c r="BK942" s="140">
        <f>ROUND(I942*H942,2)</f>
        <v>0</v>
      </c>
      <c r="BL942" s="18" t="s">
        <v>247</v>
      </c>
      <c r="BM942" s="139" t="s">
        <v>947</v>
      </c>
    </row>
    <row r="943" spans="2:65" s="1" customFormat="1" ht="11.25">
      <c r="B943" s="33"/>
      <c r="D943" s="141" t="s">
        <v>148</v>
      </c>
      <c r="F943" s="142" t="s">
        <v>948</v>
      </c>
      <c r="I943" s="143"/>
      <c r="L943" s="33"/>
      <c r="M943" s="144"/>
      <c r="T943" s="54"/>
      <c r="AT943" s="18" t="s">
        <v>148</v>
      </c>
      <c r="AU943" s="18" t="s">
        <v>82</v>
      </c>
    </row>
    <row r="944" spans="2:65" s="1" customFormat="1" ht="24.2" customHeight="1">
      <c r="B944" s="33"/>
      <c r="C944" s="128" t="s">
        <v>949</v>
      </c>
      <c r="D944" s="128" t="s">
        <v>141</v>
      </c>
      <c r="E944" s="129" t="s">
        <v>950</v>
      </c>
      <c r="F944" s="130" t="s">
        <v>951</v>
      </c>
      <c r="G944" s="131" t="s">
        <v>185</v>
      </c>
      <c r="H944" s="132">
        <v>1.9730000000000001</v>
      </c>
      <c r="I944" s="133"/>
      <c r="J944" s="134">
        <f>ROUND(I944*H944,2)</f>
        <v>0</v>
      </c>
      <c r="K944" s="130" t="s">
        <v>145</v>
      </c>
      <c r="L944" s="33"/>
      <c r="M944" s="135" t="s">
        <v>19</v>
      </c>
      <c r="N944" s="136" t="s">
        <v>43</v>
      </c>
      <c r="P944" s="137">
        <f>O944*H944</f>
        <v>0</v>
      </c>
      <c r="Q944" s="137">
        <v>0</v>
      </c>
      <c r="R944" s="137">
        <f>Q944*H944</f>
        <v>0</v>
      </c>
      <c r="S944" s="137">
        <v>0</v>
      </c>
      <c r="T944" s="138">
        <f>S944*H944</f>
        <v>0</v>
      </c>
      <c r="AR944" s="139" t="s">
        <v>247</v>
      </c>
      <c r="AT944" s="139" t="s">
        <v>141</v>
      </c>
      <c r="AU944" s="139" t="s">
        <v>82</v>
      </c>
      <c r="AY944" s="18" t="s">
        <v>139</v>
      </c>
      <c r="BE944" s="140">
        <f>IF(N944="základní",J944,0)</f>
        <v>0</v>
      </c>
      <c r="BF944" s="140">
        <f>IF(N944="snížená",J944,0)</f>
        <v>0</v>
      </c>
      <c r="BG944" s="140">
        <f>IF(N944="zákl. přenesená",J944,0)</f>
        <v>0</v>
      </c>
      <c r="BH944" s="140">
        <f>IF(N944="sníž. přenesená",J944,0)</f>
        <v>0</v>
      </c>
      <c r="BI944" s="140">
        <f>IF(N944="nulová",J944,0)</f>
        <v>0</v>
      </c>
      <c r="BJ944" s="18" t="s">
        <v>80</v>
      </c>
      <c r="BK944" s="140">
        <f>ROUND(I944*H944,2)</f>
        <v>0</v>
      </c>
      <c r="BL944" s="18" t="s">
        <v>247</v>
      </c>
      <c r="BM944" s="139" t="s">
        <v>952</v>
      </c>
    </row>
    <row r="945" spans="2:65" s="1" customFormat="1" ht="11.25">
      <c r="B945" s="33"/>
      <c r="D945" s="141" t="s">
        <v>148</v>
      </c>
      <c r="F945" s="142" t="s">
        <v>953</v>
      </c>
      <c r="I945" s="143"/>
      <c r="L945" s="33"/>
      <c r="M945" s="144"/>
      <c r="T945" s="54"/>
      <c r="AT945" s="18" t="s">
        <v>148</v>
      </c>
      <c r="AU945" s="18" t="s">
        <v>82</v>
      </c>
    </row>
    <row r="946" spans="2:65" s="11" customFormat="1" ht="22.9" customHeight="1">
      <c r="B946" s="116"/>
      <c r="D946" s="117" t="s">
        <v>71</v>
      </c>
      <c r="E946" s="126" t="s">
        <v>954</v>
      </c>
      <c r="F946" s="126" t="s">
        <v>955</v>
      </c>
      <c r="I946" s="119"/>
      <c r="J946" s="127">
        <f>BK946</f>
        <v>0</v>
      </c>
      <c r="L946" s="116"/>
      <c r="M946" s="121"/>
      <c r="P946" s="122">
        <f>SUM(P947:P952)</f>
        <v>0</v>
      </c>
      <c r="R946" s="122">
        <f>SUM(R947:R952)</f>
        <v>9.6693750000000013E-4</v>
      </c>
      <c r="T946" s="123">
        <f>SUM(T947:T952)</f>
        <v>0</v>
      </c>
      <c r="AR946" s="117" t="s">
        <v>82</v>
      </c>
      <c r="AT946" s="124" t="s">
        <v>71</v>
      </c>
      <c r="AU946" s="124" t="s">
        <v>80</v>
      </c>
      <c r="AY946" s="117" t="s">
        <v>139</v>
      </c>
      <c r="BK946" s="125">
        <f>SUM(BK947:BK952)</f>
        <v>0</v>
      </c>
    </row>
    <row r="947" spans="2:65" s="1" customFormat="1" ht="16.5" customHeight="1">
      <c r="B947" s="33"/>
      <c r="C947" s="128" t="s">
        <v>956</v>
      </c>
      <c r="D947" s="128" t="s">
        <v>141</v>
      </c>
      <c r="E947" s="129" t="s">
        <v>957</v>
      </c>
      <c r="F947" s="130" t="s">
        <v>958</v>
      </c>
      <c r="G947" s="131" t="s">
        <v>197</v>
      </c>
      <c r="H947" s="132">
        <v>5.73</v>
      </c>
      <c r="I947" s="133"/>
      <c r="J947" s="134">
        <f>ROUND(I947*H947,2)</f>
        <v>0</v>
      </c>
      <c r="K947" s="130" t="s">
        <v>145</v>
      </c>
      <c r="L947" s="33"/>
      <c r="M947" s="135" t="s">
        <v>19</v>
      </c>
      <c r="N947" s="136" t="s">
        <v>43</v>
      </c>
      <c r="P947" s="137">
        <f>O947*H947</f>
        <v>0</v>
      </c>
      <c r="Q947" s="137">
        <v>1.6875000000000001E-4</v>
      </c>
      <c r="R947" s="137">
        <f>Q947*H947</f>
        <v>9.6693750000000013E-4</v>
      </c>
      <c r="S947" s="137">
        <v>0</v>
      </c>
      <c r="T947" s="138">
        <f>S947*H947</f>
        <v>0</v>
      </c>
      <c r="AR947" s="139" t="s">
        <v>247</v>
      </c>
      <c r="AT947" s="139" t="s">
        <v>141</v>
      </c>
      <c r="AU947" s="139" t="s">
        <v>82</v>
      </c>
      <c r="AY947" s="18" t="s">
        <v>139</v>
      </c>
      <c r="BE947" s="140">
        <f>IF(N947="základní",J947,0)</f>
        <v>0</v>
      </c>
      <c r="BF947" s="140">
        <f>IF(N947="snížená",J947,0)</f>
        <v>0</v>
      </c>
      <c r="BG947" s="140">
        <f>IF(N947="zákl. přenesená",J947,0)</f>
        <v>0</v>
      </c>
      <c r="BH947" s="140">
        <f>IF(N947="sníž. přenesená",J947,0)</f>
        <v>0</v>
      </c>
      <c r="BI947" s="140">
        <f>IF(N947="nulová",J947,0)</f>
        <v>0</v>
      </c>
      <c r="BJ947" s="18" t="s">
        <v>80</v>
      </c>
      <c r="BK947" s="140">
        <f>ROUND(I947*H947,2)</f>
        <v>0</v>
      </c>
      <c r="BL947" s="18" t="s">
        <v>247</v>
      </c>
      <c r="BM947" s="139" t="s">
        <v>959</v>
      </c>
    </row>
    <row r="948" spans="2:65" s="1" customFormat="1" ht="11.25">
      <c r="B948" s="33"/>
      <c r="D948" s="141" t="s">
        <v>148</v>
      </c>
      <c r="F948" s="142" t="s">
        <v>960</v>
      </c>
      <c r="I948" s="143"/>
      <c r="L948" s="33"/>
      <c r="M948" s="144"/>
      <c r="T948" s="54"/>
      <c r="AT948" s="18" t="s">
        <v>148</v>
      </c>
      <c r="AU948" s="18" t="s">
        <v>82</v>
      </c>
    </row>
    <row r="949" spans="2:65" s="12" customFormat="1" ht="11.25">
      <c r="B949" s="145"/>
      <c r="D949" s="146" t="s">
        <v>150</v>
      </c>
      <c r="E949" s="147" t="s">
        <v>19</v>
      </c>
      <c r="F949" s="148" t="s">
        <v>233</v>
      </c>
      <c r="H949" s="147" t="s">
        <v>19</v>
      </c>
      <c r="I949" s="149"/>
      <c r="L949" s="145"/>
      <c r="M949" s="150"/>
      <c r="T949" s="151"/>
      <c r="AT949" s="147" t="s">
        <v>150</v>
      </c>
      <c r="AU949" s="147" t="s">
        <v>82</v>
      </c>
      <c r="AV949" s="12" t="s">
        <v>80</v>
      </c>
      <c r="AW949" s="12" t="s">
        <v>33</v>
      </c>
      <c r="AX949" s="12" t="s">
        <v>72</v>
      </c>
      <c r="AY949" s="147" t="s">
        <v>139</v>
      </c>
    </row>
    <row r="950" spans="2:65" s="12" customFormat="1" ht="11.25">
      <c r="B950" s="145"/>
      <c r="D950" s="146" t="s">
        <v>150</v>
      </c>
      <c r="E950" s="147" t="s">
        <v>19</v>
      </c>
      <c r="F950" s="148" t="s">
        <v>961</v>
      </c>
      <c r="H950" s="147" t="s">
        <v>19</v>
      </c>
      <c r="I950" s="149"/>
      <c r="L950" s="145"/>
      <c r="M950" s="150"/>
      <c r="T950" s="151"/>
      <c r="AT950" s="147" t="s">
        <v>150</v>
      </c>
      <c r="AU950" s="147" t="s">
        <v>82</v>
      </c>
      <c r="AV950" s="12" t="s">
        <v>80</v>
      </c>
      <c r="AW950" s="12" t="s">
        <v>33</v>
      </c>
      <c r="AX950" s="12" t="s">
        <v>72</v>
      </c>
      <c r="AY950" s="147" t="s">
        <v>139</v>
      </c>
    </row>
    <row r="951" spans="2:65" s="13" customFormat="1" ht="11.25">
      <c r="B951" s="152"/>
      <c r="D951" s="146" t="s">
        <v>150</v>
      </c>
      <c r="E951" s="153" t="s">
        <v>19</v>
      </c>
      <c r="F951" s="154" t="s">
        <v>962</v>
      </c>
      <c r="H951" s="155">
        <v>5.73</v>
      </c>
      <c r="I951" s="156"/>
      <c r="L951" s="152"/>
      <c r="M951" s="157"/>
      <c r="T951" s="158"/>
      <c r="AT951" s="153" t="s">
        <v>150</v>
      </c>
      <c r="AU951" s="153" t="s">
        <v>82</v>
      </c>
      <c r="AV951" s="13" t="s">
        <v>82</v>
      </c>
      <c r="AW951" s="13" t="s">
        <v>33</v>
      </c>
      <c r="AX951" s="13" t="s">
        <v>72</v>
      </c>
      <c r="AY951" s="153" t="s">
        <v>139</v>
      </c>
    </row>
    <row r="952" spans="2:65" s="14" customFormat="1" ht="11.25">
      <c r="B952" s="159"/>
      <c r="D952" s="146" t="s">
        <v>150</v>
      </c>
      <c r="E952" s="160" t="s">
        <v>19</v>
      </c>
      <c r="F952" s="161" t="s">
        <v>154</v>
      </c>
      <c r="H952" s="162">
        <v>5.73</v>
      </c>
      <c r="I952" s="163"/>
      <c r="L952" s="159"/>
      <c r="M952" s="164"/>
      <c r="T952" s="165"/>
      <c r="AT952" s="160" t="s">
        <v>150</v>
      </c>
      <c r="AU952" s="160" t="s">
        <v>82</v>
      </c>
      <c r="AV952" s="14" t="s">
        <v>146</v>
      </c>
      <c r="AW952" s="14" t="s">
        <v>33</v>
      </c>
      <c r="AX952" s="14" t="s">
        <v>80</v>
      </c>
      <c r="AY952" s="160" t="s">
        <v>139</v>
      </c>
    </row>
    <row r="953" spans="2:65" s="11" customFormat="1" ht="22.9" customHeight="1">
      <c r="B953" s="116"/>
      <c r="D953" s="117" t="s">
        <v>71</v>
      </c>
      <c r="E953" s="126" t="s">
        <v>963</v>
      </c>
      <c r="F953" s="126" t="s">
        <v>964</v>
      </c>
      <c r="I953" s="119"/>
      <c r="J953" s="127">
        <f>BK953</f>
        <v>0</v>
      </c>
      <c r="L953" s="116"/>
      <c r="M953" s="121"/>
      <c r="P953" s="122">
        <f>SUM(P954:P990)</f>
        <v>0</v>
      </c>
      <c r="R953" s="122">
        <f>SUM(R954:R990)</f>
        <v>5.5279831200000004E-2</v>
      </c>
      <c r="T953" s="123">
        <f>SUM(T954:T990)</f>
        <v>0</v>
      </c>
      <c r="AR953" s="117" t="s">
        <v>82</v>
      </c>
      <c r="AT953" s="124" t="s">
        <v>71</v>
      </c>
      <c r="AU953" s="124" t="s">
        <v>80</v>
      </c>
      <c r="AY953" s="117" t="s">
        <v>139</v>
      </c>
      <c r="BK953" s="125">
        <f>SUM(BK954:BK990)</f>
        <v>0</v>
      </c>
    </row>
    <row r="954" spans="2:65" s="1" customFormat="1" ht="16.5" customHeight="1">
      <c r="B954" s="33"/>
      <c r="C954" s="128" t="s">
        <v>965</v>
      </c>
      <c r="D954" s="128" t="s">
        <v>141</v>
      </c>
      <c r="E954" s="129" t="s">
        <v>966</v>
      </c>
      <c r="F954" s="130" t="s">
        <v>967</v>
      </c>
      <c r="G954" s="131" t="s">
        <v>197</v>
      </c>
      <c r="H954" s="132">
        <v>39.93</v>
      </c>
      <c r="I954" s="133"/>
      <c r="J954" s="134">
        <f>ROUND(I954*H954,2)</f>
        <v>0</v>
      </c>
      <c r="K954" s="130" t="s">
        <v>145</v>
      </c>
      <c r="L954" s="33"/>
      <c r="M954" s="135" t="s">
        <v>19</v>
      </c>
      <c r="N954" s="136" t="s">
        <v>43</v>
      </c>
      <c r="P954" s="137">
        <f>O954*H954</f>
        <v>0</v>
      </c>
      <c r="Q954" s="137">
        <v>0</v>
      </c>
      <c r="R954" s="137">
        <f>Q954*H954</f>
        <v>0</v>
      </c>
      <c r="S954" s="137">
        <v>0</v>
      </c>
      <c r="T954" s="138">
        <f>S954*H954</f>
        <v>0</v>
      </c>
      <c r="AR954" s="139" t="s">
        <v>247</v>
      </c>
      <c r="AT954" s="139" t="s">
        <v>141</v>
      </c>
      <c r="AU954" s="139" t="s">
        <v>82</v>
      </c>
      <c r="AY954" s="18" t="s">
        <v>139</v>
      </c>
      <c r="BE954" s="140">
        <f>IF(N954="základní",J954,0)</f>
        <v>0</v>
      </c>
      <c r="BF954" s="140">
        <f>IF(N954="snížená",J954,0)</f>
        <v>0</v>
      </c>
      <c r="BG954" s="140">
        <f>IF(N954="zákl. přenesená",J954,0)</f>
        <v>0</v>
      </c>
      <c r="BH954" s="140">
        <f>IF(N954="sníž. přenesená",J954,0)</f>
        <v>0</v>
      </c>
      <c r="BI954" s="140">
        <f>IF(N954="nulová",J954,0)</f>
        <v>0</v>
      </c>
      <c r="BJ954" s="18" t="s">
        <v>80</v>
      </c>
      <c r="BK954" s="140">
        <f>ROUND(I954*H954,2)</f>
        <v>0</v>
      </c>
      <c r="BL954" s="18" t="s">
        <v>247</v>
      </c>
      <c r="BM954" s="139" t="s">
        <v>968</v>
      </c>
    </row>
    <row r="955" spans="2:65" s="1" customFormat="1" ht="11.25">
      <c r="B955" s="33"/>
      <c r="D955" s="141" t="s">
        <v>148</v>
      </c>
      <c r="F955" s="142" t="s">
        <v>969</v>
      </c>
      <c r="I955" s="143"/>
      <c r="L955" s="33"/>
      <c r="M955" s="144"/>
      <c r="T955" s="54"/>
      <c r="AT955" s="18" t="s">
        <v>148</v>
      </c>
      <c r="AU955" s="18" t="s">
        <v>82</v>
      </c>
    </row>
    <row r="956" spans="2:65" s="12" customFormat="1" ht="11.25">
      <c r="B956" s="145"/>
      <c r="D956" s="146" t="s">
        <v>150</v>
      </c>
      <c r="E956" s="147" t="s">
        <v>19</v>
      </c>
      <c r="F956" s="148" t="s">
        <v>336</v>
      </c>
      <c r="H956" s="147" t="s">
        <v>19</v>
      </c>
      <c r="I956" s="149"/>
      <c r="L956" s="145"/>
      <c r="M956" s="150"/>
      <c r="T956" s="151"/>
      <c r="AT956" s="147" t="s">
        <v>150</v>
      </c>
      <c r="AU956" s="147" t="s">
        <v>82</v>
      </c>
      <c r="AV956" s="12" t="s">
        <v>80</v>
      </c>
      <c r="AW956" s="12" t="s">
        <v>33</v>
      </c>
      <c r="AX956" s="12" t="s">
        <v>72</v>
      </c>
      <c r="AY956" s="147" t="s">
        <v>139</v>
      </c>
    </row>
    <row r="957" spans="2:65" s="12" customFormat="1" ht="11.25">
      <c r="B957" s="145"/>
      <c r="D957" s="146" t="s">
        <v>150</v>
      </c>
      <c r="E957" s="147" t="s">
        <v>19</v>
      </c>
      <c r="F957" s="148" t="s">
        <v>436</v>
      </c>
      <c r="H957" s="147" t="s">
        <v>19</v>
      </c>
      <c r="I957" s="149"/>
      <c r="L957" s="145"/>
      <c r="M957" s="150"/>
      <c r="T957" s="151"/>
      <c r="AT957" s="147" t="s">
        <v>150</v>
      </c>
      <c r="AU957" s="147" t="s">
        <v>82</v>
      </c>
      <c r="AV957" s="12" t="s">
        <v>80</v>
      </c>
      <c r="AW957" s="12" t="s">
        <v>33</v>
      </c>
      <c r="AX957" s="12" t="s">
        <v>72</v>
      </c>
      <c r="AY957" s="147" t="s">
        <v>139</v>
      </c>
    </row>
    <row r="958" spans="2:65" s="13" customFormat="1" ht="11.25">
      <c r="B958" s="152"/>
      <c r="D958" s="146" t="s">
        <v>150</v>
      </c>
      <c r="E958" s="153" t="s">
        <v>19</v>
      </c>
      <c r="F958" s="154" t="s">
        <v>437</v>
      </c>
      <c r="H958" s="155">
        <v>39.93</v>
      </c>
      <c r="I958" s="156"/>
      <c r="L958" s="152"/>
      <c r="M958" s="157"/>
      <c r="T958" s="158"/>
      <c r="AT958" s="153" t="s">
        <v>150</v>
      </c>
      <c r="AU958" s="153" t="s">
        <v>82</v>
      </c>
      <c r="AV958" s="13" t="s">
        <v>82</v>
      </c>
      <c r="AW958" s="13" t="s">
        <v>33</v>
      </c>
      <c r="AX958" s="13" t="s">
        <v>72</v>
      </c>
      <c r="AY958" s="153" t="s">
        <v>139</v>
      </c>
    </row>
    <row r="959" spans="2:65" s="14" customFormat="1" ht="11.25">
      <c r="B959" s="159"/>
      <c r="D959" s="146" t="s">
        <v>150</v>
      </c>
      <c r="E959" s="160" t="s">
        <v>19</v>
      </c>
      <c r="F959" s="161" t="s">
        <v>154</v>
      </c>
      <c r="H959" s="162">
        <v>39.93</v>
      </c>
      <c r="I959" s="163"/>
      <c r="L959" s="159"/>
      <c r="M959" s="164"/>
      <c r="T959" s="165"/>
      <c r="AT959" s="160" t="s">
        <v>150</v>
      </c>
      <c r="AU959" s="160" t="s">
        <v>82</v>
      </c>
      <c r="AV959" s="14" t="s">
        <v>146</v>
      </c>
      <c r="AW959" s="14" t="s">
        <v>33</v>
      </c>
      <c r="AX959" s="14" t="s">
        <v>80</v>
      </c>
      <c r="AY959" s="160" t="s">
        <v>139</v>
      </c>
    </row>
    <row r="960" spans="2:65" s="1" customFormat="1" ht="16.5" customHeight="1">
      <c r="B960" s="33"/>
      <c r="C960" s="174" t="s">
        <v>970</v>
      </c>
      <c r="D960" s="174" t="s">
        <v>332</v>
      </c>
      <c r="E960" s="175" t="s">
        <v>971</v>
      </c>
      <c r="F960" s="176" t="s">
        <v>972</v>
      </c>
      <c r="G960" s="177" t="s">
        <v>197</v>
      </c>
      <c r="H960" s="178">
        <v>41.927</v>
      </c>
      <c r="I960" s="179"/>
      <c r="J960" s="180">
        <f>ROUND(I960*H960,2)</f>
        <v>0</v>
      </c>
      <c r="K960" s="176" t="s">
        <v>145</v>
      </c>
      <c r="L960" s="181"/>
      <c r="M960" s="182" t="s">
        <v>19</v>
      </c>
      <c r="N960" s="183" t="s">
        <v>43</v>
      </c>
      <c r="P960" s="137">
        <f>O960*H960</f>
        <v>0</v>
      </c>
      <c r="Q960" s="137">
        <v>0</v>
      </c>
      <c r="R960" s="137">
        <f>Q960*H960</f>
        <v>0</v>
      </c>
      <c r="S960" s="137">
        <v>0</v>
      </c>
      <c r="T960" s="138">
        <f>S960*H960</f>
        <v>0</v>
      </c>
      <c r="AR960" s="139" t="s">
        <v>371</v>
      </c>
      <c r="AT960" s="139" t="s">
        <v>332</v>
      </c>
      <c r="AU960" s="139" t="s">
        <v>82</v>
      </c>
      <c r="AY960" s="18" t="s">
        <v>139</v>
      </c>
      <c r="BE960" s="140">
        <f>IF(N960="základní",J960,0)</f>
        <v>0</v>
      </c>
      <c r="BF960" s="140">
        <f>IF(N960="snížená",J960,0)</f>
        <v>0</v>
      </c>
      <c r="BG960" s="140">
        <f>IF(N960="zákl. přenesená",J960,0)</f>
        <v>0</v>
      </c>
      <c r="BH960" s="140">
        <f>IF(N960="sníž. přenesená",J960,0)</f>
        <v>0</v>
      </c>
      <c r="BI960" s="140">
        <f>IF(N960="nulová",J960,0)</f>
        <v>0</v>
      </c>
      <c r="BJ960" s="18" t="s">
        <v>80</v>
      </c>
      <c r="BK960" s="140">
        <f>ROUND(I960*H960,2)</f>
        <v>0</v>
      </c>
      <c r="BL960" s="18" t="s">
        <v>247</v>
      </c>
      <c r="BM960" s="139" t="s">
        <v>973</v>
      </c>
    </row>
    <row r="961" spans="2:65" s="13" customFormat="1" ht="11.25">
      <c r="B961" s="152"/>
      <c r="D961" s="146" t="s">
        <v>150</v>
      </c>
      <c r="F961" s="154" t="s">
        <v>974</v>
      </c>
      <c r="H961" s="155">
        <v>41.927</v>
      </c>
      <c r="I961" s="156"/>
      <c r="L961" s="152"/>
      <c r="M961" s="157"/>
      <c r="T961" s="158"/>
      <c r="AT961" s="153" t="s">
        <v>150</v>
      </c>
      <c r="AU961" s="153" t="s">
        <v>82</v>
      </c>
      <c r="AV961" s="13" t="s">
        <v>82</v>
      </c>
      <c r="AW961" s="13" t="s">
        <v>4</v>
      </c>
      <c r="AX961" s="13" t="s">
        <v>80</v>
      </c>
      <c r="AY961" s="153" t="s">
        <v>139</v>
      </c>
    </row>
    <row r="962" spans="2:65" s="1" customFormat="1" ht="16.5" customHeight="1">
      <c r="B962" s="33"/>
      <c r="C962" s="128" t="s">
        <v>975</v>
      </c>
      <c r="D962" s="128" t="s">
        <v>141</v>
      </c>
      <c r="E962" s="129" t="s">
        <v>976</v>
      </c>
      <c r="F962" s="130" t="s">
        <v>977</v>
      </c>
      <c r="G962" s="131" t="s">
        <v>197</v>
      </c>
      <c r="H962" s="132">
        <v>120.593</v>
      </c>
      <c r="I962" s="133"/>
      <c r="J962" s="134">
        <f>ROUND(I962*H962,2)</f>
        <v>0</v>
      </c>
      <c r="K962" s="130" t="s">
        <v>145</v>
      </c>
      <c r="L962" s="33"/>
      <c r="M962" s="135" t="s">
        <v>19</v>
      </c>
      <c r="N962" s="136" t="s">
        <v>43</v>
      </c>
      <c r="P962" s="137">
        <f>O962*H962</f>
        <v>0</v>
      </c>
      <c r="Q962" s="137">
        <v>2.0000000000000001E-4</v>
      </c>
      <c r="R962" s="137">
        <f>Q962*H962</f>
        <v>2.41186E-2</v>
      </c>
      <c r="S962" s="137">
        <v>0</v>
      </c>
      <c r="T962" s="138">
        <f>S962*H962</f>
        <v>0</v>
      </c>
      <c r="AR962" s="139" t="s">
        <v>247</v>
      </c>
      <c r="AT962" s="139" t="s">
        <v>141</v>
      </c>
      <c r="AU962" s="139" t="s">
        <v>82</v>
      </c>
      <c r="AY962" s="18" t="s">
        <v>139</v>
      </c>
      <c r="BE962" s="140">
        <f>IF(N962="základní",J962,0)</f>
        <v>0</v>
      </c>
      <c r="BF962" s="140">
        <f>IF(N962="snížená",J962,0)</f>
        <v>0</v>
      </c>
      <c r="BG962" s="140">
        <f>IF(N962="zákl. přenesená",J962,0)</f>
        <v>0</v>
      </c>
      <c r="BH962" s="140">
        <f>IF(N962="sníž. přenesená",J962,0)</f>
        <v>0</v>
      </c>
      <c r="BI962" s="140">
        <f>IF(N962="nulová",J962,0)</f>
        <v>0</v>
      </c>
      <c r="BJ962" s="18" t="s">
        <v>80</v>
      </c>
      <c r="BK962" s="140">
        <f>ROUND(I962*H962,2)</f>
        <v>0</v>
      </c>
      <c r="BL962" s="18" t="s">
        <v>247</v>
      </c>
      <c r="BM962" s="139" t="s">
        <v>978</v>
      </c>
    </row>
    <row r="963" spans="2:65" s="1" customFormat="1" ht="11.25">
      <c r="B963" s="33"/>
      <c r="D963" s="141" t="s">
        <v>148</v>
      </c>
      <c r="F963" s="142" t="s">
        <v>979</v>
      </c>
      <c r="I963" s="143"/>
      <c r="L963" s="33"/>
      <c r="M963" s="144"/>
      <c r="T963" s="54"/>
      <c r="AT963" s="18" t="s">
        <v>148</v>
      </c>
      <c r="AU963" s="18" t="s">
        <v>82</v>
      </c>
    </row>
    <row r="964" spans="2:65" s="12" customFormat="1" ht="11.25">
      <c r="B964" s="145"/>
      <c r="D964" s="146" t="s">
        <v>150</v>
      </c>
      <c r="E964" s="147" t="s">
        <v>19</v>
      </c>
      <c r="F964" s="148" t="s">
        <v>151</v>
      </c>
      <c r="H964" s="147" t="s">
        <v>19</v>
      </c>
      <c r="I964" s="149"/>
      <c r="L964" s="145"/>
      <c r="M964" s="150"/>
      <c r="T964" s="151"/>
      <c r="AT964" s="147" t="s">
        <v>150</v>
      </c>
      <c r="AU964" s="147" t="s">
        <v>82</v>
      </c>
      <c r="AV964" s="12" t="s">
        <v>80</v>
      </c>
      <c r="AW964" s="12" t="s">
        <v>33</v>
      </c>
      <c r="AX964" s="12" t="s">
        <v>72</v>
      </c>
      <c r="AY964" s="147" t="s">
        <v>139</v>
      </c>
    </row>
    <row r="965" spans="2:65" s="12" customFormat="1" ht="11.25">
      <c r="B965" s="145"/>
      <c r="D965" s="146" t="s">
        <v>150</v>
      </c>
      <c r="E965" s="147" t="s">
        <v>19</v>
      </c>
      <c r="F965" s="148" t="s">
        <v>268</v>
      </c>
      <c r="H965" s="147" t="s">
        <v>19</v>
      </c>
      <c r="I965" s="149"/>
      <c r="L965" s="145"/>
      <c r="M965" s="150"/>
      <c r="T965" s="151"/>
      <c r="AT965" s="147" t="s">
        <v>150</v>
      </c>
      <c r="AU965" s="147" t="s">
        <v>82</v>
      </c>
      <c r="AV965" s="12" t="s">
        <v>80</v>
      </c>
      <c r="AW965" s="12" t="s">
        <v>33</v>
      </c>
      <c r="AX965" s="12" t="s">
        <v>72</v>
      </c>
      <c r="AY965" s="147" t="s">
        <v>139</v>
      </c>
    </row>
    <row r="966" spans="2:65" s="13" customFormat="1" ht="11.25">
      <c r="B966" s="152"/>
      <c r="D966" s="146" t="s">
        <v>150</v>
      </c>
      <c r="E966" s="153" t="s">
        <v>19</v>
      </c>
      <c r="F966" s="154" t="s">
        <v>980</v>
      </c>
      <c r="H966" s="155">
        <v>37.173000000000002</v>
      </c>
      <c r="I966" s="156"/>
      <c r="L966" s="152"/>
      <c r="M966" s="157"/>
      <c r="T966" s="158"/>
      <c r="AT966" s="153" t="s">
        <v>150</v>
      </c>
      <c r="AU966" s="153" t="s">
        <v>82</v>
      </c>
      <c r="AV966" s="13" t="s">
        <v>82</v>
      </c>
      <c r="AW966" s="13" t="s">
        <v>33</v>
      </c>
      <c r="AX966" s="13" t="s">
        <v>72</v>
      </c>
      <c r="AY966" s="153" t="s">
        <v>139</v>
      </c>
    </row>
    <row r="967" spans="2:65" s="15" customFormat="1" ht="11.25">
      <c r="B967" s="167"/>
      <c r="D967" s="146" t="s">
        <v>150</v>
      </c>
      <c r="E967" s="168" t="s">
        <v>19</v>
      </c>
      <c r="F967" s="169" t="s">
        <v>224</v>
      </c>
      <c r="H967" s="170">
        <v>37.173000000000002</v>
      </c>
      <c r="I967" s="171"/>
      <c r="L967" s="167"/>
      <c r="M967" s="172"/>
      <c r="T967" s="173"/>
      <c r="AT967" s="168" t="s">
        <v>150</v>
      </c>
      <c r="AU967" s="168" t="s">
        <v>82</v>
      </c>
      <c r="AV967" s="15" t="s">
        <v>160</v>
      </c>
      <c r="AW967" s="15" t="s">
        <v>33</v>
      </c>
      <c r="AX967" s="15" t="s">
        <v>72</v>
      </c>
      <c r="AY967" s="168" t="s">
        <v>139</v>
      </c>
    </row>
    <row r="968" spans="2:65" s="12" customFormat="1" ht="11.25">
      <c r="B968" s="145"/>
      <c r="D968" s="146" t="s">
        <v>150</v>
      </c>
      <c r="E968" s="147" t="s">
        <v>19</v>
      </c>
      <c r="F968" s="148" t="s">
        <v>272</v>
      </c>
      <c r="H968" s="147" t="s">
        <v>19</v>
      </c>
      <c r="I968" s="149"/>
      <c r="L968" s="145"/>
      <c r="M968" s="150"/>
      <c r="T968" s="151"/>
      <c r="AT968" s="147" t="s">
        <v>150</v>
      </c>
      <c r="AU968" s="147" t="s">
        <v>82</v>
      </c>
      <c r="AV968" s="12" t="s">
        <v>80</v>
      </c>
      <c r="AW968" s="12" t="s">
        <v>33</v>
      </c>
      <c r="AX968" s="12" t="s">
        <v>72</v>
      </c>
      <c r="AY968" s="147" t="s">
        <v>139</v>
      </c>
    </row>
    <row r="969" spans="2:65" s="13" customFormat="1" ht="11.25">
      <c r="B969" s="152"/>
      <c r="D969" s="146" t="s">
        <v>150</v>
      </c>
      <c r="E969" s="153" t="s">
        <v>19</v>
      </c>
      <c r="F969" s="154" t="s">
        <v>981</v>
      </c>
      <c r="H969" s="155">
        <v>23.786000000000001</v>
      </c>
      <c r="I969" s="156"/>
      <c r="L969" s="152"/>
      <c r="M969" s="157"/>
      <c r="T969" s="158"/>
      <c r="AT969" s="153" t="s">
        <v>150</v>
      </c>
      <c r="AU969" s="153" t="s">
        <v>82</v>
      </c>
      <c r="AV969" s="13" t="s">
        <v>82</v>
      </c>
      <c r="AW969" s="13" t="s">
        <v>33</v>
      </c>
      <c r="AX969" s="13" t="s">
        <v>72</v>
      </c>
      <c r="AY969" s="153" t="s">
        <v>139</v>
      </c>
    </row>
    <row r="970" spans="2:65" s="15" customFormat="1" ht="11.25">
      <c r="B970" s="167"/>
      <c r="D970" s="146" t="s">
        <v>150</v>
      </c>
      <c r="E970" s="168" t="s">
        <v>19</v>
      </c>
      <c r="F970" s="169" t="s">
        <v>224</v>
      </c>
      <c r="H970" s="170">
        <v>23.786000000000001</v>
      </c>
      <c r="I970" s="171"/>
      <c r="L970" s="167"/>
      <c r="M970" s="172"/>
      <c r="T970" s="173"/>
      <c r="AT970" s="168" t="s">
        <v>150</v>
      </c>
      <c r="AU970" s="168" t="s">
        <v>82</v>
      </c>
      <c r="AV970" s="15" t="s">
        <v>160</v>
      </c>
      <c r="AW970" s="15" t="s">
        <v>33</v>
      </c>
      <c r="AX970" s="15" t="s">
        <v>72</v>
      </c>
      <c r="AY970" s="168" t="s">
        <v>139</v>
      </c>
    </row>
    <row r="971" spans="2:65" s="12" customFormat="1" ht="11.25">
      <c r="B971" s="145"/>
      <c r="D971" s="146" t="s">
        <v>150</v>
      </c>
      <c r="E971" s="147" t="s">
        <v>19</v>
      </c>
      <c r="F971" s="148" t="s">
        <v>275</v>
      </c>
      <c r="H971" s="147" t="s">
        <v>19</v>
      </c>
      <c r="I971" s="149"/>
      <c r="L971" s="145"/>
      <c r="M971" s="150"/>
      <c r="T971" s="151"/>
      <c r="AT971" s="147" t="s">
        <v>150</v>
      </c>
      <c r="AU971" s="147" t="s">
        <v>82</v>
      </c>
      <c r="AV971" s="12" t="s">
        <v>80</v>
      </c>
      <c r="AW971" s="12" t="s">
        <v>33</v>
      </c>
      <c r="AX971" s="12" t="s">
        <v>72</v>
      </c>
      <c r="AY971" s="147" t="s">
        <v>139</v>
      </c>
    </row>
    <row r="972" spans="2:65" s="13" customFormat="1" ht="11.25">
      <c r="B972" s="152"/>
      <c r="D972" s="146" t="s">
        <v>150</v>
      </c>
      <c r="E972" s="153" t="s">
        <v>19</v>
      </c>
      <c r="F972" s="154" t="s">
        <v>982</v>
      </c>
      <c r="H972" s="155">
        <v>24.36</v>
      </c>
      <c r="I972" s="156"/>
      <c r="L972" s="152"/>
      <c r="M972" s="157"/>
      <c r="T972" s="158"/>
      <c r="AT972" s="153" t="s">
        <v>150</v>
      </c>
      <c r="AU972" s="153" t="s">
        <v>82</v>
      </c>
      <c r="AV972" s="13" t="s">
        <v>82</v>
      </c>
      <c r="AW972" s="13" t="s">
        <v>33</v>
      </c>
      <c r="AX972" s="13" t="s">
        <v>72</v>
      </c>
      <c r="AY972" s="153" t="s">
        <v>139</v>
      </c>
    </row>
    <row r="973" spans="2:65" s="13" customFormat="1" ht="11.25">
      <c r="B973" s="152"/>
      <c r="D973" s="146" t="s">
        <v>150</v>
      </c>
      <c r="E973" s="153" t="s">
        <v>19</v>
      </c>
      <c r="F973" s="154" t="s">
        <v>983</v>
      </c>
      <c r="H973" s="155">
        <v>26.655999999999999</v>
      </c>
      <c r="I973" s="156"/>
      <c r="L973" s="152"/>
      <c r="M973" s="157"/>
      <c r="T973" s="158"/>
      <c r="AT973" s="153" t="s">
        <v>150</v>
      </c>
      <c r="AU973" s="153" t="s">
        <v>82</v>
      </c>
      <c r="AV973" s="13" t="s">
        <v>82</v>
      </c>
      <c r="AW973" s="13" t="s">
        <v>33</v>
      </c>
      <c r="AX973" s="13" t="s">
        <v>72</v>
      </c>
      <c r="AY973" s="153" t="s">
        <v>139</v>
      </c>
    </row>
    <row r="974" spans="2:65" s="15" customFormat="1" ht="11.25">
      <c r="B974" s="167"/>
      <c r="D974" s="146" t="s">
        <v>150</v>
      </c>
      <c r="E974" s="168" t="s">
        <v>19</v>
      </c>
      <c r="F974" s="169" t="s">
        <v>224</v>
      </c>
      <c r="H974" s="170">
        <v>51.015999999999998</v>
      </c>
      <c r="I974" s="171"/>
      <c r="L974" s="167"/>
      <c r="M974" s="172"/>
      <c r="T974" s="173"/>
      <c r="AT974" s="168" t="s">
        <v>150</v>
      </c>
      <c r="AU974" s="168" t="s">
        <v>82</v>
      </c>
      <c r="AV974" s="15" t="s">
        <v>160</v>
      </c>
      <c r="AW974" s="15" t="s">
        <v>33</v>
      </c>
      <c r="AX974" s="15" t="s">
        <v>72</v>
      </c>
      <c r="AY974" s="168" t="s">
        <v>139</v>
      </c>
    </row>
    <row r="975" spans="2:65" s="12" customFormat="1" ht="11.25">
      <c r="B975" s="145"/>
      <c r="D975" s="146" t="s">
        <v>150</v>
      </c>
      <c r="E975" s="147" t="s">
        <v>19</v>
      </c>
      <c r="F975" s="148" t="s">
        <v>281</v>
      </c>
      <c r="H975" s="147" t="s">
        <v>19</v>
      </c>
      <c r="I975" s="149"/>
      <c r="L975" s="145"/>
      <c r="M975" s="150"/>
      <c r="T975" s="151"/>
      <c r="AT975" s="147" t="s">
        <v>150</v>
      </c>
      <c r="AU975" s="147" t="s">
        <v>82</v>
      </c>
      <c r="AV975" s="12" t="s">
        <v>80</v>
      </c>
      <c r="AW975" s="12" t="s">
        <v>33</v>
      </c>
      <c r="AX975" s="12" t="s">
        <v>72</v>
      </c>
      <c r="AY975" s="147" t="s">
        <v>139</v>
      </c>
    </row>
    <row r="976" spans="2:65" s="13" customFormat="1" ht="11.25">
      <c r="B976" s="152"/>
      <c r="D976" s="146" t="s">
        <v>150</v>
      </c>
      <c r="E976" s="153" t="s">
        <v>19</v>
      </c>
      <c r="F976" s="154" t="s">
        <v>984</v>
      </c>
      <c r="H976" s="155">
        <v>23.452999999999999</v>
      </c>
      <c r="I976" s="156"/>
      <c r="L976" s="152"/>
      <c r="M976" s="157"/>
      <c r="T976" s="158"/>
      <c r="AT976" s="153" t="s">
        <v>150</v>
      </c>
      <c r="AU976" s="153" t="s">
        <v>82</v>
      </c>
      <c r="AV976" s="13" t="s">
        <v>82</v>
      </c>
      <c r="AW976" s="13" t="s">
        <v>33</v>
      </c>
      <c r="AX976" s="13" t="s">
        <v>72</v>
      </c>
      <c r="AY976" s="153" t="s">
        <v>139</v>
      </c>
    </row>
    <row r="977" spans="2:65" s="13" customFormat="1" ht="11.25">
      <c r="B977" s="152"/>
      <c r="D977" s="146" t="s">
        <v>150</v>
      </c>
      <c r="E977" s="153" t="s">
        <v>19</v>
      </c>
      <c r="F977" s="154" t="s">
        <v>985</v>
      </c>
      <c r="H977" s="155">
        <v>25.748999999999999</v>
      </c>
      <c r="I977" s="156"/>
      <c r="L977" s="152"/>
      <c r="M977" s="157"/>
      <c r="T977" s="158"/>
      <c r="AT977" s="153" t="s">
        <v>150</v>
      </c>
      <c r="AU977" s="153" t="s">
        <v>82</v>
      </c>
      <c r="AV977" s="13" t="s">
        <v>82</v>
      </c>
      <c r="AW977" s="13" t="s">
        <v>33</v>
      </c>
      <c r="AX977" s="13" t="s">
        <v>72</v>
      </c>
      <c r="AY977" s="153" t="s">
        <v>139</v>
      </c>
    </row>
    <row r="978" spans="2:65" s="15" customFormat="1" ht="11.25">
      <c r="B978" s="167"/>
      <c r="D978" s="146" t="s">
        <v>150</v>
      </c>
      <c r="E978" s="168" t="s">
        <v>19</v>
      </c>
      <c r="F978" s="169" t="s">
        <v>224</v>
      </c>
      <c r="H978" s="170">
        <v>49.201999999999998</v>
      </c>
      <c r="I978" s="171"/>
      <c r="L978" s="167"/>
      <c r="M978" s="172"/>
      <c r="T978" s="173"/>
      <c r="AT978" s="168" t="s">
        <v>150</v>
      </c>
      <c r="AU978" s="168" t="s">
        <v>82</v>
      </c>
      <c r="AV978" s="15" t="s">
        <v>160</v>
      </c>
      <c r="AW978" s="15" t="s">
        <v>33</v>
      </c>
      <c r="AX978" s="15" t="s">
        <v>72</v>
      </c>
      <c r="AY978" s="168" t="s">
        <v>139</v>
      </c>
    </row>
    <row r="979" spans="2:65" s="12" customFormat="1" ht="11.25">
      <c r="B979" s="145"/>
      <c r="D979" s="146" t="s">
        <v>150</v>
      </c>
      <c r="E979" s="147" t="s">
        <v>19</v>
      </c>
      <c r="F979" s="148" t="s">
        <v>284</v>
      </c>
      <c r="H979" s="147" t="s">
        <v>19</v>
      </c>
      <c r="I979" s="149"/>
      <c r="L979" s="145"/>
      <c r="M979" s="150"/>
      <c r="T979" s="151"/>
      <c r="AT979" s="147" t="s">
        <v>150</v>
      </c>
      <c r="AU979" s="147" t="s">
        <v>82</v>
      </c>
      <c r="AV979" s="12" t="s">
        <v>80</v>
      </c>
      <c r="AW979" s="12" t="s">
        <v>33</v>
      </c>
      <c r="AX979" s="12" t="s">
        <v>72</v>
      </c>
      <c r="AY979" s="147" t="s">
        <v>139</v>
      </c>
    </row>
    <row r="980" spans="2:65" s="13" customFormat="1" ht="11.25">
      <c r="B980" s="152"/>
      <c r="D980" s="146" t="s">
        <v>150</v>
      </c>
      <c r="E980" s="153" t="s">
        <v>19</v>
      </c>
      <c r="F980" s="154" t="s">
        <v>986</v>
      </c>
      <c r="H980" s="155">
        <v>26.431999999999999</v>
      </c>
      <c r="I980" s="156"/>
      <c r="L980" s="152"/>
      <c r="M980" s="157"/>
      <c r="T980" s="158"/>
      <c r="AT980" s="153" t="s">
        <v>150</v>
      </c>
      <c r="AU980" s="153" t="s">
        <v>82</v>
      </c>
      <c r="AV980" s="13" t="s">
        <v>82</v>
      </c>
      <c r="AW980" s="13" t="s">
        <v>33</v>
      </c>
      <c r="AX980" s="13" t="s">
        <v>72</v>
      </c>
      <c r="AY980" s="153" t="s">
        <v>139</v>
      </c>
    </row>
    <row r="981" spans="2:65" s="15" customFormat="1" ht="11.25">
      <c r="B981" s="167"/>
      <c r="D981" s="146" t="s">
        <v>150</v>
      </c>
      <c r="E981" s="168" t="s">
        <v>19</v>
      </c>
      <c r="F981" s="169" t="s">
        <v>224</v>
      </c>
      <c r="H981" s="170">
        <v>26.431999999999999</v>
      </c>
      <c r="I981" s="171"/>
      <c r="L981" s="167"/>
      <c r="M981" s="172"/>
      <c r="T981" s="173"/>
      <c r="AT981" s="168" t="s">
        <v>150</v>
      </c>
      <c r="AU981" s="168" t="s">
        <v>82</v>
      </c>
      <c r="AV981" s="15" t="s">
        <v>160</v>
      </c>
      <c r="AW981" s="15" t="s">
        <v>33</v>
      </c>
      <c r="AX981" s="15" t="s">
        <v>72</v>
      </c>
      <c r="AY981" s="168" t="s">
        <v>139</v>
      </c>
    </row>
    <row r="982" spans="2:65" s="12" customFormat="1" ht="11.25">
      <c r="B982" s="145"/>
      <c r="D982" s="146" t="s">
        <v>150</v>
      </c>
      <c r="E982" s="147" t="s">
        <v>19</v>
      </c>
      <c r="F982" s="148" t="s">
        <v>289</v>
      </c>
      <c r="H982" s="147" t="s">
        <v>19</v>
      </c>
      <c r="I982" s="149"/>
      <c r="L982" s="145"/>
      <c r="M982" s="150"/>
      <c r="T982" s="151"/>
      <c r="AT982" s="147" t="s">
        <v>150</v>
      </c>
      <c r="AU982" s="147" t="s">
        <v>82</v>
      </c>
      <c r="AV982" s="12" t="s">
        <v>80</v>
      </c>
      <c r="AW982" s="12" t="s">
        <v>33</v>
      </c>
      <c r="AX982" s="12" t="s">
        <v>72</v>
      </c>
      <c r="AY982" s="147" t="s">
        <v>139</v>
      </c>
    </row>
    <row r="983" spans="2:65" s="13" customFormat="1" ht="11.25">
      <c r="B983" s="152"/>
      <c r="D983" s="146" t="s">
        <v>150</v>
      </c>
      <c r="E983" s="153" t="s">
        <v>19</v>
      </c>
      <c r="F983" s="154" t="s">
        <v>986</v>
      </c>
      <c r="H983" s="155">
        <v>26.431999999999999</v>
      </c>
      <c r="I983" s="156"/>
      <c r="L983" s="152"/>
      <c r="M983" s="157"/>
      <c r="T983" s="158"/>
      <c r="AT983" s="153" t="s">
        <v>150</v>
      </c>
      <c r="AU983" s="153" t="s">
        <v>82</v>
      </c>
      <c r="AV983" s="13" t="s">
        <v>82</v>
      </c>
      <c r="AW983" s="13" t="s">
        <v>33</v>
      </c>
      <c r="AX983" s="13" t="s">
        <v>72</v>
      </c>
      <c r="AY983" s="153" t="s">
        <v>139</v>
      </c>
    </row>
    <row r="984" spans="2:65" s="15" customFormat="1" ht="11.25">
      <c r="B984" s="167"/>
      <c r="D984" s="146" t="s">
        <v>150</v>
      </c>
      <c r="E984" s="168" t="s">
        <v>19</v>
      </c>
      <c r="F984" s="169" t="s">
        <v>224</v>
      </c>
      <c r="H984" s="170">
        <v>26.431999999999999</v>
      </c>
      <c r="I984" s="171"/>
      <c r="L984" s="167"/>
      <c r="M984" s="172"/>
      <c r="T984" s="173"/>
      <c r="AT984" s="168" t="s">
        <v>150</v>
      </c>
      <c r="AU984" s="168" t="s">
        <v>82</v>
      </c>
      <c r="AV984" s="15" t="s">
        <v>160</v>
      </c>
      <c r="AW984" s="15" t="s">
        <v>33</v>
      </c>
      <c r="AX984" s="15" t="s">
        <v>72</v>
      </c>
      <c r="AY984" s="168" t="s">
        <v>139</v>
      </c>
    </row>
    <row r="985" spans="2:65" s="12" customFormat="1" ht="11.25">
      <c r="B985" s="145"/>
      <c r="D985" s="146" t="s">
        <v>150</v>
      </c>
      <c r="E985" s="147" t="s">
        <v>19</v>
      </c>
      <c r="F985" s="148" t="s">
        <v>987</v>
      </c>
      <c r="H985" s="147" t="s">
        <v>19</v>
      </c>
      <c r="I985" s="149"/>
      <c r="L985" s="145"/>
      <c r="M985" s="150"/>
      <c r="T985" s="151"/>
      <c r="AT985" s="147" t="s">
        <v>150</v>
      </c>
      <c r="AU985" s="147" t="s">
        <v>82</v>
      </c>
      <c r="AV985" s="12" t="s">
        <v>80</v>
      </c>
      <c r="AW985" s="12" t="s">
        <v>33</v>
      </c>
      <c r="AX985" s="12" t="s">
        <v>72</v>
      </c>
      <c r="AY985" s="147" t="s">
        <v>139</v>
      </c>
    </row>
    <row r="986" spans="2:65" s="13" customFormat="1" ht="11.25">
      <c r="B986" s="152"/>
      <c r="D986" s="146" t="s">
        <v>150</v>
      </c>
      <c r="E986" s="153" t="s">
        <v>19</v>
      </c>
      <c r="F986" s="154" t="s">
        <v>988</v>
      </c>
      <c r="H986" s="155">
        <v>-93.447999999999993</v>
      </c>
      <c r="I986" s="156"/>
      <c r="L986" s="152"/>
      <c r="M986" s="157"/>
      <c r="T986" s="158"/>
      <c r="AT986" s="153" t="s">
        <v>150</v>
      </c>
      <c r="AU986" s="153" t="s">
        <v>82</v>
      </c>
      <c r="AV986" s="13" t="s">
        <v>82</v>
      </c>
      <c r="AW986" s="13" t="s">
        <v>33</v>
      </c>
      <c r="AX986" s="13" t="s">
        <v>72</v>
      </c>
      <c r="AY986" s="153" t="s">
        <v>139</v>
      </c>
    </row>
    <row r="987" spans="2:65" s="15" customFormat="1" ht="11.25">
      <c r="B987" s="167"/>
      <c r="D987" s="146" t="s">
        <v>150</v>
      </c>
      <c r="E987" s="168" t="s">
        <v>19</v>
      </c>
      <c r="F987" s="169" t="s">
        <v>224</v>
      </c>
      <c r="H987" s="170">
        <v>-93.447999999999993</v>
      </c>
      <c r="I987" s="171"/>
      <c r="L987" s="167"/>
      <c r="M987" s="172"/>
      <c r="T987" s="173"/>
      <c r="AT987" s="168" t="s">
        <v>150</v>
      </c>
      <c r="AU987" s="168" t="s">
        <v>82</v>
      </c>
      <c r="AV987" s="15" t="s">
        <v>160</v>
      </c>
      <c r="AW987" s="15" t="s">
        <v>33</v>
      </c>
      <c r="AX987" s="15" t="s">
        <v>72</v>
      </c>
      <c r="AY987" s="168" t="s">
        <v>139</v>
      </c>
    </row>
    <row r="988" spans="2:65" s="14" customFormat="1" ht="11.25">
      <c r="B988" s="159"/>
      <c r="D988" s="146" t="s">
        <v>150</v>
      </c>
      <c r="E988" s="160" t="s">
        <v>19</v>
      </c>
      <c r="F988" s="161" t="s">
        <v>154</v>
      </c>
      <c r="H988" s="162">
        <v>120.59299999999998</v>
      </c>
      <c r="I988" s="163"/>
      <c r="L988" s="159"/>
      <c r="M988" s="164"/>
      <c r="T988" s="165"/>
      <c r="AT988" s="160" t="s">
        <v>150</v>
      </c>
      <c r="AU988" s="160" t="s">
        <v>82</v>
      </c>
      <c r="AV988" s="14" t="s">
        <v>146</v>
      </c>
      <c r="AW988" s="14" t="s">
        <v>33</v>
      </c>
      <c r="AX988" s="14" t="s">
        <v>80</v>
      </c>
      <c r="AY988" s="160" t="s">
        <v>139</v>
      </c>
    </row>
    <row r="989" spans="2:65" s="1" customFormat="1" ht="24.2" customHeight="1">
      <c r="B989" s="33"/>
      <c r="C989" s="128" t="s">
        <v>989</v>
      </c>
      <c r="D989" s="128" t="s">
        <v>141</v>
      </c>
      <c r="E989" s="129" t="s">
        <v>990</v>
      </c>
      <c r="F989" s="130" t="s">
        <v>991</v>
      </c>
      <c r="G989" s="131" t="s">
        <v>197</v>
      </c>
      <c r="H989" s="132">
        <v>120.593</v>
      </c>
      <c r="I989" s="133"/>
      <c r="J989" s="134">
        <f>ROUND(I989*H989,2)</f>
        <v>0</v>
      </c>
      <c r="K989" s="130" t="s">
        <v>145</v>
      </c>
      <c r="L989" s="33"/>
      <c r="M989" s="135" t="s">
        <v>19</v>
      </c>
      <c r="N989" s="136" t="s">
        <v>43</v>
      </c>
      <c r="P989" s="137">
        <f>O989*H989</f>
        <v>0</v>
      </c>
      <c r="Q989" s="137">
        <v>2.5839999999999999E-4</v>
      </c>
      <c r="R989" s="137">
        <f>Q989*H989</f>
        <v>3.11612312E-2</v>
      </c>
      <c r="S989" s="137">
        <v>0</v>
      </c>
      <c r="T989" s="138">
        <f>S989*H989</f>
        <v>0</v>
      </c>
      <c r="AR989" s="139" t="s">
        <v>247</v>
      </c>
      <c r="AT989" s="139" t="s">
        <v>141</v>
      </c>
      <c r="AU989" s="139" t="s">
        <v>82</v>
      </c>
      <c r="AY989" s="18" t="s">
        <v>139</v>
      </c>
      <c r="BE989" s="140">
        <f>IF(N989="základní",J989,0)</f>
        <v>0</v>
      </c>
      <c r="BF989" s="140">
        <f>IF(N989="snížená",J989,0)</f>
        <v>0</v>
      </c>
      <c r="BG989" s="140">
        <f>IF(N989="zákl. přenesená",J989,0)</f>
        <v>0</v>
      </c>
      <c r="BH989" s="140">
        <f>IF(N989="sníž. přenesená",J989,0)</f>
        <v>0</v>
      </c>
      <c r="BI989" s="140">
        <f>IF(N989="nulová",J989,0)</f>
        <v>0</v>
      </c>
      <c r="BJ989" s="18" t="s">
        <v>80</v>
      </c>
      <c r="BK989" s="140">
        <f>ROUND(I989*H989,2)</f>
        <v>0</v>
      </c>
      <c r="BL989" s="18" t="s">
        <v>247</v>
      </c>
      <c r="BM989" s="139" t="s">
        <v>992</v>
      </c>
    </row>
    <row r="990" spans="2:65" s="1" customFormat="1" ht="11.25">
      <c r="B990" s="33"/>
      <c r="D990" s="141" t="s">
        <v>148</v>
      </c>
      <c r="F990" s="142" t="s">
        <v>993</v>
      </c>
      <c r="I990" s="143"/>
      <c r="L990" s="33"/>
      <c r="M990" s="184"/>
      <c r="N990" s="185"/>
      <c r="O990" s="185"/>
      <c r="P990" s="185"/>
      <c r="Q990" s="185"/>
      <c r="R990" s="185"/>
      <c r="S990" s="185"/>
      <c r="T990" s="186"/>
      <c r="AT990" s="18" t="s">
        <v>148</v>
      </c>
      <c r="AU990" s="18" t="s">
        <v>82</v>
      </c>
    </row>
    <row r="991" spans="2:65" s="1" customFormat="1" ht="6.95" customHeight="1">
      <c r="B991" s="42"/>
      <c r="C991" s="43"/>
      <c r="D991" s="43"/>
      <c r="E991" s="43"/>
      <c r="F991" s="43"/>
      <c r="G991" s="43"/>
      <c r="H991" s="43"/>
      <c r="I991" s="43"/>
      <c r="J991" s="43"/>
      <c r="K991" s="43"/>
      <c r="L991" s="33"/>
    </row>
  </sheetData>
  <sheetProtection algorithmName="SHA-512" hashValue="uZrIEratPve+yoU/W+zv4YoUsTLDX3ckSSeCTOQFHOPDMsnN4A2tpMYZoZiVN9y8KFPrR0FIsGr/lWQ9u1zJWA==" saltValue="FL7o3tr/AYGUmG7nsww0O8yJjaTaOcRNsgX+PBcYdfQUp4IPYm3bzuFm8kXZkCcz73SJqGXd3qsJg0PGm30zZA==" spinCount="100000" sheet="1" objects="1" scenarios="1" formatColumns="0" formatRows="0" autoFilter="0"/>
  <autoFilter ref="C97:K990" xr:uid="{00000000-0009-0000-0000-000001000000}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hyperlinks>
    <hyperlink ref="F102" r:id="rId1" xr:uid="{00000000-0004-0000-0100-000000000000}"/>
    <hyperlink ref="F108" r:id="rId2" xr:uid="{00000000-0004-0000-0100-000001000000}"/>
    <hyperlink ref="F112" r:id="rId3" xr:uid="{00000000-0004-0000-0100-000002000000}"/>
    <hyperlink ref="F116" r:id="rId4" xr:uid="{00000000-0004-0000-0100-000003000000}"/>
    <hyperlink ref="F121" r:id="rId5" xr:uid="{00000000-0004-0000-0100-000004000000}"/>
    <hyperlink ref="F125" r:id="rId6" xr:uid="{00000000-0004-0000-0100-000005000000}"/>
    <hyperlink ref="F129" r:id="rId7" xr:uid="{00000000-0004-0000-0100-000006000000}"/>
    <hyperlink ref="F132" r:id="rId8" xr:uid="{00000000-0004-0000-0100-000007000000}"/>
    <hyperlink ref="F134" r:id="rId9" xr:uid="{00000000-0004-0000-0100-000008000000}"/>
    <hyperlink ref="F141" r:id="rId10" xr:uid="{00000000-0004-0000-0100-000009000000}"/>
    <hyperlink ref="F146" r:id="rId11" xr:uid="{00000000-0004-0000-0100-00000A000000}"/>
    <hyperlink ref="F151" r:id="rId12" xr:uid="{00000000-0004-0000-0100-00000B000000}"/>
    <hyperlink ref="F162" r:id="rId13" xr:uid="{00000000-0004-0000-0100-00000C000000}"/>
    <hyperlink ref="F167" r:id="rId14" xr:uid="{00000000-0004-0000-0100-00000D000000}"/>
    <hyperlink ref="F173" r:id="rId15" xr:uid="{00000000-0004-0000-0100-00000E000000}"/>
    <hyperlink ref="F178" r:id="rId16" xr:uid="{00000000-0004-0000-0100-00000F000000}"/>
    <hyperlink ref="F185" r:id="rId17" xr:uid="{00000000-0004-0000-0100-000010000000}"/>
    <hyperlink ref="F192" r:id="rId18" xr:uid="{00000000-0004-0000-0100-000011000000}"/>
    <hyperlink ref="F231" r:id="rId19" xr:uid="{00000000-0004-0000-0100-000012000000}"/>
    <hyperlink ref="F236" r:id="rId20" xr:uid="{00000000-0004-0000-0100-000013000000}"/>
    <hyperlink ref="F241" r:id="rId21" xr:uid="{00000000-0004-0000-0100-000014000000}"/>
    <hyperlink ref="F247" r:id="rId22" xr:uid="{00000000-0004-0000-0100-000015000000}"/>
    <hyperlink ref="F252" r:id="rId23" xr:uid="{00000000-0004-0000-0100-000016000000}"/>
    <hyperlink ref="F258" r:id="rId24" xr:uid="{00000000-0004-0000-0100-000017000000}"/>
    <hyperlink ref="F275" r:id="rId25" xr:uid="{00000000-0004-0000-0100-000018000000}"/>
    <hyperlink ref="F285" r:id="rId26" xr:uid="{00000000-0004-0000-0100-000019000000}"/>
    <hyperlink ref="F291" r:id="rId27" xr:uid="{00000000-0004-0000-0100-00001A000000}"/>
    <hyperlink ref="F296" r:id="rId28" xr:uid="{00000000-0004-0000-0100-00001B000000}"/>
    <hyperlink ref="F324" r:id="rId29" xr:uid="{00000000-0004-0000-0100-00001C000000}"/>
    <hyperlink ref="F333" r:id="rId30" xr:uid="{00000000-0004-0000-0100-00001D000000}"/>
    <hyperlink ref="F337" r:id="rId31" xr:uid="{00000000-0004-0000-0100-00001E000000}"/>
    <hyperlink ref="F368" r:id="rId32" xr:uid="{00000000-0004-0000-0100-00001F000000}"/>
    <hyperlink ref="F375" r:id="rId33" xr:uid="{00000000-0004-0000-0100-000020000000}"/>
    <hyperlink ref="F381" r:id="rId34" xr:uid="{00000000-0004-0000-0100-000021000000}"/>
    <hyperlink ref="F387" r:id="rId35" xr:uid="{00000000-0004-0000-0100-000022000000}"/>
    <hyperlink ref="F393" r:id="rId36" xr:uid="{00000000-0004-0000-0100-000023000000}"/>
    <hyperlink ref="F399" r:id="rId37" xr:uid="{00000000-0004-0000-0100-000024000000}"/>
    <hyperlink ref="F404" r:id="rId38" xr:uid="{00000000-0004-0000-0100-000025000000}"/>
    <hyperlink ref="F410" r:id="rId39" xr:uid="{00000000-0004-0000-0100-000026000000}"/>
    <hyperlink ref="F433" r:id="rId40" xr:uid="{00000000-0004-0000-0100-000027000000}"/>
    <hyperlink ref="F439" r:id="rId41" xr:uid="{00000000-0004-0000-0100-000028000000}"/>
    <hyperlink ref="F444" r:id="rId42" xr:uid="{00000000-0004-0000-0100-000029000000}"/>
    <hyperlink ref="F449" r:id="rId43" xr:uid="{00000000-0004-0000-0100-00002A000000}"/>
    <hyperlink ref="F454" r:id="rId44" xr:uid="{00000000-0004-0000-0100-00002B000000}"/>
    <hyperlink ref="F460" r:id="rId45" xr:uid="{00000000-0004-0000-0100-00002C000000}"/>
    <hyperlink ref="F466" r:id="rId46" xr:uid="{00000000-0004-0000-0100-00002D000000}"/>
    <hyperlink ref="F472" r:id="rId47" xr:uid="{00000000-0004-0000-0100-00002E000000}"/>
    <hyperlink ref="F494" r:id="rId48" xr:uid="{00000000-0004-0000-0100-00002F000000}"/>
    <hyperlink ref="F505" r:id="rId49" xr:uid="{00000000-0004-0000-0100-000030000000}"/>
    <hyperlink ref="F507" r:id="rId50" xr:uid="{00000000-0004-0000-0100-000031000000}"/>
    <hyperlink ref="F509" r:id="rId51" xr:uid="{00000000-0004-0000-0100-000032000000}"/>
    <hyperlink ref="F513" r:id="rId52" xr:uid="{00000000-0004-0000-0100-000033000000}"/>
    <hyperlink ref="F516" r:id="rId53" xr:uid="{00000000-0004-0000-0100-000034000000}"/>
    <hyperlink ref="F520" r:id="rId54" xr:uid="{00000000-0004-0000-0100-000035000000}"/>
    <hyperlink ref="F527" r:id="rId55" xr:uid="{00000000-0004-0000-0100-000036000000}"/>
    <hyperlink ref="F560" r:id="rId56" xr:uid="{00000000-0004-0000-0100-000037000000}"/>
    <hyperlink ref="F569" r:id="rId57" xr:uid="{00000000-0004-0000-0100-000038000000}"/>
    <hyperlink ref="F582" r:id="rId58" xr:uid="{00000000-0004-0000-0100-000039000000}"/>
    <hyperlink ref="F584" r:id="rId59" xr:uid="{00000000-0004-0000-0100-00003A000000}"/>
    <hyperlink ref="F587" r:id="rId60" xr:uid="{00000000-0004-0000-0100-00003B000000}"/>
    <hyperlink ref="F593" r:id="rId61" xr:uid="{00000000-0004-0000-0100-00003C000000}"/>
    <hyperlink ref="F595" r:id="rId62" xr:uid="{00000000-0004-0000-0100-00003D000000}"/>
    <hyperlink ref="F598" r:id="rId63" xr:uid="{00000000-0004-0000-0100-00003E000000}"/>
    <hyperlink ref="F603" r:id="rId64" xr:uid="{00000000-0004-0000-0100-00003F000000}"/>
    <hyperlink ref="F608" r:id="rId65" xr:uid="{00000000-0004-0000-0100-000040000000}"/>
    <hyperlink ref="F613" r:id="rId66" xr:uid="{00000000-0004-0000-0100-000041000000}"/>
    <hyperlink ref="F616" r:id="rId67" xr:uid="{00000000-0004-0000-0100-000042000000}"/>
    <hyperlink ref="F622" r:id="rId68" xr:uid="{00000000-0004-0000-0100-000043000000}"/>
    <hyperlink ref="F624" r:id="rId69" xr:uid="{00000000-0004-0000-0100-000044000000}"/>
    <hyperlink ref="F629" r:id="rId70" xr:uid="{00000000-0004-0000-0100-000045000000}"/>
    <hyperlink ref="F655" r:id="rId71" xr:uid="{00000000-0004-0000-0100-000046000000}"/>
    <hyperlink ref="F679" r:id="rId72" xr:uid="{00000000-0004-0000-0100-000047000000}"/>
    <hyperlink ref="F681" r:id="rId73" xr:uid="{00000000-0004-0000-0100-000048000000}"/>
    <hyperlink ref="F684" r:id="rId74" xr:uid="{00000000-0004-0000-0100-000049000000}"/>
    <hyperlink ref="F689" r:id="rId75" xr:uid="{00000000-0004-0000-0100-00004A000000}"/>
    <hyperlink ref="F691" r:id="rId76" xr:uid="{00000000-0004-0000-0100-00004B000000}"/>
    <hyperlink ref="F694" r:id="rId77" xr:uid="{00000000-0004-0000-0100-00004C000000}"/>
    <hyperlink ref="F702" r:id="rId78" xr:uid="{00000000-0004-0000-0100-00004D000000}"/>
    <hyperlink ref="F708" r:id="rId79" xr:uid="{00000000-0004-0000-0100-00004E000000}"/>
    <hyperlink ref="F714" r:id="rId80" xr:uid="{00000000-0004-0000-0100-00004F000000}"/>
    <hyperlink ref="F717" r:id="rId81" xr:uid="{00000000-0004-0000-0100-000050000000}"/>
    <hyperlink ref="F725" r:id="rId82" xr:uid="{00000000-0004-0000-0100-000051000000}"/>
    <hyperlink ref="F727" r:id="rId83" xr:uid="{00000000-0004-0000-0100-000052000000}"/>
    <hyperlink ref="F730" r:id="rId84" xr:uid="{00000000-0004-0000-0100-000053000000}"/>
    <hyperlink ref="F757" r:id="rId85" xr:uid="{00000000-0004-0000-0100-000054000000}"/>
    <hyperlink ref="F767" r:id="rId86" xr:uid="{00000000-0004-0000-0100-000055000000}"/>
    <hyperlink ref="F771" r:id="rId87" xr:uid="{00000000-0004-0000-0100-000056000000}"/>
    <hyperlink ref="F798" r:id="rId88" xr:uid="{00000000-0004-0000-0100-000057000000}"/>
    <hyperlink ref="F822" r:id="rId89" xr:uid="{00000000-0004-0000-0100-000058000000}"/>
    <hyperlink ref="F824" r:id="rId90" xr:uid="{00000000-0004-0000-0100-000059000000}"/>
    <hyperlink ref="F826" r:id="rId91" xr:uid="{00000000-0004-0000-0100-00005A000000}"/>
    <hyperlink ref="F857" r:id="rId92" xr:uid="{00000000-0004-0000-0100-00005B000000}"/>
    <hyperlink ref="F859" r:id="rId93" xr:uid="{00000000-0004-0000-0100-00005C000000}"/>
    <hyperlink ref="F862" r:id="rId94" xr:uid="{00000000-0004-0000-0100-00005D000000}"/>
    <hyperlink ref="F893" r:id="rId95" xr:uid="{00000000-0004-0000-0100-00005E000000}"/>
    <hyperlink ref="F895" r:id="rId96" xr:uid="{00000000-0004-0000-0100-00005F000000}"/>
    <hyperlink ref="F899" r:id="rId97" xr:uid="{00000000-0004-0000-0100-000060000000}"/>
    <hyperlink ref="F909" r:id="rId98" xr:uid="{00000000-0004-0000-0100-000061000000}"/>
    <hyperlink ref="F938" r:id="rId99" xr:uid="{00000000-0004-0000-0100-000062000000}"/>
    <hyperlink ref="F943" r:id="rId100" xr:uid="{00000000-0004-0000-0100-000063000000}"/>
    <hyperlink ref="F945" r:id="rId101" xr:uid="{00000000-0004-0000-0100-000064000000}"/>
    <hyperlink ref="F948" r:id="rId102" xr:uid="{00000000-0004-0000-0100-000065000000}"/>
    <hyperlink ref="F955" r:id="rId103" xr:uid="{00000000-0004-0000-0100-000066000000}"/>
    <hyperlink ref="F963" r:id="rId104" xr:uid="{00000000-0004-0000-0100-000067000000}"/>
    <hyperlink ref="F990" r:id="rId105" xr:uid="{00000000-0004-0000-0100-000068000000}"/>
  </hyperlinks>
  <pageMargins left="0.39370078740157483" right="0.39370078740157483" top="0.39370078740157483" bottom="0.39370078740157483" header="0" footer="0"/>
  <pageSetup paperSize="9" scale="84" fitToHeight="100" orientation="landscape" r:id="rId106"/>
  <headerFooter>
    <oddFooter>&amp;CStrana &amp;P z &amp;N</oddFooter>
  </headerFooter>
  <drawing r:id="rId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6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8" t="s">
        <v>85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98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8" t="str">
        <f>'Rekapitulace stavby'!K6</f>
        <v>Rekonstrukce sociálního zázemí - skate park - ETAPA I</v>
      </c>
      <c r="F7" s="309"/>
      <c r="G7" s="309"/>
      <c r="H7" s="309"/>
      <c r="L7" s="21"/>
    </row>
    <row r="8" spans="2:46" s="1" customFormat="1" ht="12" customHeight="1">
      <c r="B8" s="33"/>
      <c r="D8" s="28" t="s">
        <v>99</v>
      </c>
      <c r="L8" s="33"/>
    </row>
    <row r="9" spans="2:46" s="1" customFormat="1" ht="16.5" customHeight="1">
      <c r="B9" s="33"/>
      <c r="E9" s="271" t="s">
        <v>994</v>
      </c>
      <c r="F9" s="310"/>
      <c r="G9" s="310"/>
      <c r="H9" s="310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30. 3. 2023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1" t="str">
        <f>'Rekapitulace stavby'!E14</f>
        <v>Vyplň údaj</v>
      </c>
      <c r="F18" s="292"/>
      <c r="G18" s="292"/>
      <c r="H18" s="292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47.25" customHeight="1">
      <c r="B27" s="87"/>
      <c r="E27" s="297" t="s">
        <v>37</v>
      </c>
      <c r="F27" s="297"/>
      <c r="G27" s="297"/>
      <c r="H27" s="297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ROUND(J88,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ROUND((SUM(BE88:BE262)),  2)</f>
        <v>0</v>
      </c>
      <c r="I33" s="90">
        <v>0.21</v>
      </c>
      <c r="J33" s="89">
        <f>ROUND(((SUM(BE88:BE262))*I33),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ROUND((SUM(BF88:BF262)),  2)</f>
        <v>0</v>
      </c>
      <c r="I34" s="90">
        <v>0.15</v>
      </c>
      <c r="J34" s="89">
        <f>ROUND(((SUM(BF88:BF262))*I34),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ROUND((SUM(BG88:BG262)),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ROUND((SUM(BH88:BH262)),  2)</f>
        <v>0</v>
      </c>
      <c r="I36" s="90">
        <v>0.15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ROUND((SUM(BI88:BI262)),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101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8" t="str">
        <f>E7</f>
        <v>Rekonstrukce sociálního zázemí - skate park - ETAPA I</v>
      </c>
      <c r="F48" s="309"/>
      <c r="G48" s="309"/>
      <c r="H48" s="309"/>
      <c r="L48" s="33"/>
    </row>
    <row r="49" spans="2:47" s="1" customFormat="1" ht="12" customHeight="1">
      <c r="B49" s="33"/>
      <c r="C49" s="28" t="s">
        <v>99</v>
      </c>
      <c r="L49" s="33"/>
    </row>
    <row r="50" spans="2:47" s="1" customFormat="1" ht="16.5" customHeight="1">
      <c r="B50" s="33"/>
      <c r="E50" s="271" t="str">
        <f>E9</f>
        <v>02 - Zdravotně technické instalace</v>
      </c>
      <c r="F50" s="310"/>
      <c r="G50" s="310"/>
      <c r="H50" s="310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parc.č. 6041/2, k.ú. Chomutov I</v>
      </c>
      <c r="I52" s="28" t="s">
        <v>23</v>
      </c>
      <c r="J52" s="50" t="str">
        <f>IF(J12="","",J12)</f>
        <v>30. 3. 2023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Statutární město Chomutov</v>
      </c>
      <c r="I54" s="28" t="s">
        <v>31</v>
      </c>
      <c r="J54" s="31" t="str">
        <f>E21</f>
        <v>JKPO CZ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102</v>
      </c>
      <c r="D57" s="91"/>
      <c r="E57" s="91"/>
      <c r="F57" s="91"/>
      <c r="G57" s="91"/>
      <c r="H57" s="91"/>
      <c r="I57" s="91"/>
      <c r="J57" s="98" t="s">
        <v>103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J88</f>
        <v>0</v>
      </c>
      <c r="L59" s="33"/>
      <c r="AU59" s="18" t="s">
        <v>104</v>
      </c>
    </row>
    <row r="60" spans="2:47" s="8" customFormat="1" ht="24.95" customHeight="1">
      <c r="B60" s="100"/>
      <c r="D60" s="101" t="s">
        <v>105</v>
      </c>
      <c r="E60" s="102"/>
      <c r="F60" s="102"/>
      <c r="G60" s="102"/>
      <c r="H60" s="102"/>
      <c r="I60" s="102"/>
      <c r="J60" s="103">
        <f>J89</f>
        <v>0</v>
      </c>
      <c r="L60" s="100"/>
    </row>
    <row r="61" spans="2:47" s="9" customFormat="1" ht="19.899999999999999" customHeight="1">
      <c r="B61" s="104"/>
      <c r="D61" s="105" t="s">
        <v>109</v>
      </c>
      <c r="E61" s="106"/>
      <c r="F61" s="106"/>
      <c r="G61" s="106"/>
      <c r="H61" s="106"/>
      <c r="I61" s="106"/>
      <c r="J61" s="107">
        <f>J90</f>
        <v>0</v>
      </c>
      <c r="L61" s="104"/>
    </row>
    <row r="62" spans="2:47" s="9" customFormat="1" ht="19.899999999999999" customHeight="1">
      <c r="B62" s="104"/>
      <c r="D62" s="105" t="s">
        <v>110</v>
      </c>
      <c r="E62" s="106"/>
      <c r="F62" s="106"/>
      <c r="G62" s="106"/>
      <c r="H62" s="106"/>
      <c r="I62" s="106"/>
      <c r="J62" s="107">
        <f>J96</f>
        <v>0</v>
      </c>
      <c r="L62" s="104"/>
    </row>
    <row r="63" spans="2:47" s="9" customFormat="1" ht="19.899999999999999" customHeight="1">
      <c r="B63" s="104"/>
      <c r="D63" s="105" t="s">
        <v>111</v>
      </c>
      <c r="E63" s="106"/>
      <c r="F63" s="106"/>
      <c r="G63" s="106"/>
      <c r="H63" s="106"/>
      <c r="I63" s="106"/>
      <c r="J63" s="107">
        <f>J108</f>
        <v>0</v>
      </c>
      <c r="L63" s="104"/>
    </row>
    <row r="64" spans="2:47" s="9" customFormat="1" ht="19.899999999999999" customHeight="1">
      <c r="B64" s="104"/>
      <c r="D64" s="105" t="s">
        <v>112</v>
      </c>
      <c r="E64" s="106"/>
      <c r="F64" s="106"/>
      <c r="G64" s="106"/>
      <c r="H64" s="106"/>
      <c r="I64" s="106"/>
      <c r="J64" s="107">
        <f>J119</f>
        <v>0</v>
      </c>
      <c r="L64" s="104"/>
    </row>
    <row r="65" spans="2:12" s="8" customFormat="1" ht="24.95" customHeight="1">
      <c r="B65" s="100"/>
      <c r="D65" s="101" t="s">
        <v>113</v>
      </c>
      <c r="E65" s="102"/>
      <c r="F65" s="102"/>
      <c r="G65" s="102"/>
      <c r="H65" s="102"/>
      <c r="I65" s="102"/>
      <c r="J65" s="103">
        <f>J122</f>
        <v>0</v>
      </c>
      <c r="L65" s="100"/>
    </row>
    <row r="66" spans="2:12" s="9" customFormat="1" ht="19.899999999999999" customHeight="1">
      <c r="B66" s="104"/>
      <c r="D66" s="105" t="s">
        <v>995</v>
      </c>
      <c r="E66" s="106"/>
      <c r="F66" s="106"/>
      <c r="G66" s="106"/>
      <c r="H66" s="106"/>
      <c r="I66" s="106"/>
      <c r="J66" s="107">
        <f>J123</f>
        <v>0</v>
      </c>
      <c r="L66" s="104"/>
    </row>
    <row r="67" spans="2:12" s="9" customFormat="1" ht="19.899999999999999" customHeight="1">
      <c r="B67" s="104"/>
      <c r="D67" s="105" t="s">
        <v>996</v>
      </c>
      <c r="E67" s="106"/>
      <c r="F67" s="106"/>
      <c r="G67" s="106"/>
      <c r="H67" s="106"/>
      <c r="I67" s="106"/>
      <c r="J67" s="107">
        <f>J165</f>
        <v>0</v>
      </c>
      <c r="L67" s="104"/>
    </row>
    <row r="68" spans="2:12" s="9" customFormat="1" ht="19.899999999999999" customHeight="1">
      <c r="B68" s="104"/>
      <c r="D68" s="105" t="s">
        <v>116</v>
      </c>
      <c r="E68" s="106"/>
      <c r="F68" s="106"/>
      <c r="G68" s="106"/>
      <c r="H68" s="106"/>
      <c r="I68" s="106"/>
      <c r="J68" s="107">
        <f>J207</f>
        <v>0</v>
      </c>
      <c r="L68" s="104"/>
    </row>
    <row r="69" spans="2:12" s="1" customFormat="1" ht="21.75" customHeight="1">
      <c r="B69" s="33"/>
      <c r="L69" s="33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>
      <c r="B75" s="33"/>
      <c r="C75" s="22" t="s">
        <v>124</v>
      </c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16</v>
      </c>
      <c r="L77" s="33"/>
    </row>
    <row r="78" spans="2:12" s="1" customFormat="1" ht="16.5" customHeight="1">
      <c r="B78" s="33"/>
      <c r="E78" s="308" t="str">
        <f>E7</f>
        <v>Rekonstrukce sociálního zázemí - skate park - ETAPA I</v>
      </c>
      <c r="F78" s="309"/>
      <c r="G78" s="309"/>
      <c r="H78" s="309"/>
      <c r="L78" s="33"/>
    </row>
    <row r="79" spans="2:12" s="1" customFormat="1" ht="12" customHeight="1">
      <c r="B79" s="33"/>
      <c r="C79" s="28" t="s">
        <v>99</v>
      </c>
      <c r="L79" s="33"/>
    </row>
    <row r="80" spans="2:12" s="1" customFormat="1" ht="16.5" customHeight="1">
      <c r="B80" s="33"/>
      <c r="E80" s="271" t="str">
        <f>E9</f>
        <v>02 - Zdravotně technické instalace</v>
      </c>
      <c r="F80" s="310"/>
      <c r="G80" s="310"/>
      <c r="H80" s="310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F12</f>
        <v>parc.č. 6041/2, k.ú. Chomutov I</v>
      </c>
      <c r="I82" s="28" t="s">
        <v>23</v>
      </c>
      <c r="J82" s="50" t="str">
        <f>IF(J12="","",J12)</f>
        <v>30. 3. 2023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E15</f>
        <v>Statutární město Chomutov</v>
      </c>
      <c r="I84" s="28" t="s">
        <v>31</v>
      </c>
      <c r="J84" s="31" t="str">
        <f>E21</f>
        <v>JKPO CZ s.r.o.</v>
      </c>
      <c r="L84" s="33"/>
    </row>
    <row r="85" spans="2:65" s="1" customFormat="1" ht="15.2" customHeight="1">
      <c r="B85" s="33"/>
      <c r="C85" s="28" t="s">
        <v>29</v>
      </c>
      <c r="F85" s="26" t="str">
        <f>IF(E18="","",E18)</f>
        <v>Vyplň údaj</v>
      </c>
      <c r="I85" s="28" t="s">
        <v>34</v>
      </c>
      <c r="J85" s="31" t="str">
        <f>E24</f>
        <v xml:space="preserve"> 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08"/>
      <c r="C87" s="109" t="s">
        <v>125</v>
      </c>
      <c r="D87" s="110" t="s">
        <v>57</v>
      </c>
      <c r="E87" s="110" t="s">
        <v>53</v>
      </c>
      <c r="F87" s="110" t="s">
        <v>54</v>
      </c>
      <c r="G87" s="110" t="s">
        <v>126</v>
      </c>
      <c r="H87" s="110" t="s">
        <v>127</v>
      </c>
      <c r="I87" s="110" t="s">
        <v>128</v>
      </c>
      <c r="J87" s="110" t="s">
        <v>103</v>
      </c>
      <c r="K87" s="111" t="s">
        <v>129</v>
      </c>
      <c r="L87" s="108"/>
      <c r="M87" s="57" t="s">
        <v>19</v>
      </c>
      <c r="N87" s="58" t="s">
        <v>42</v>
      </c>
      <c r="O87" s="58" t="s">
        <v>130</v>
      </c>
      <c r="P87" s="58" t="s">
        <v>131</v>
      </c>
      <c r="Q87" s="58" t="s">
        <v>132</v>
      </c>
      <c r="R87" s="58" t="s">
        <v>133</v>
      </c>
      <c r="S87" s="58" t="s">
        <v>134</v>
      </c>
      <c r="T87" s="59" t="s">
        <v>135</v>
      </c>
    </row>
    <row r="88" spans="2:65" s="1" customFormat="1" ht="22.9" customHeight="1">
      <c r="B88" s="33"/>
      <c r="C88" s="62" t="s">
        <v>136</v>
      </c>
      <c r="J88" s="112">
        <f>BK88</f>
        <v>0</v>
      </c>
      <c r="L88" s="33"/>
      <c r="M88" s="60"/>
      <c r="N88" s="51"/>
      <c r="O88" s="51"/>
      <c r="P88" s="113">
        <f>P89+P122</f>
        <v>0</v>
      </c>
      <c r="Q88" s="51"/>
      <c r="R88" s="113">
        <f>R89+R122</f>
        <v>1.3913646612000001</v>
      </c>
      <c r="S88" s="51"/>
      <c r="T88" s="114">
        <f>T89+T122</f>
        <v>1.385</v>
      </c>
      <c r="AT88" s="18" t="s">
        <v>71</v>
      </c>
      <c r="AU88" s="18" t="s">
        <v>104</v>
      </c>
      <c r="BK88" s="115">
        <f>BK89+BK122</f>
        <v>0</v>
      </c>
    </row>
    <row r="89" spans="2:65" s="11" customFormat="1" ht="25.9" customHeight="1">
      <c r="B89" s="116"/>
      <c r="D89" s="117" t="s">
        <v>71</v>
      </c>
      <c r="E89" s="118" t="s">
        <v>137</v>
      </c>
      <c r="F89" s="118" t="s">
        <v>138</v>
      </c>
      <c r="I89" s="119"/>
      <c r="J89" s="120">
        <f>BK89</f>
        <v>0</v>
      </c>
      <c r="L89" s="116"/>
      <c r="M89" s="121"/>
      <c r="P89" s="122">
        <f>P90+P96+P108+P119</f>
        <v>0</v>
      </c>
      <c r="R89" s="122">
        <f>R90+R96+R108+R119</f>
        <v>0.95200000000000007</v>
      </c>
      <c r="T89" s="123">
        <f>T90+T96+T108+T119</f>
        <v>1.385</v>
      </c>
      <c r="AR89" s="117" t="s">
        <v>80</v>
      </c>
      <c r="AT89" s="124" t="s">
        <v>71</v>
      </c>
      <c r="AU89" s="124" t="s">
        <v>72</v>
      </c>
      <c r="AY89" s="117" t="s">
        <v>139</v>
      </c>
      <c r="BK89" s="125">
        <f>BK90+BK96+BK108+BK119</f>
        <v>0</v>
      </c>
    </row>
    <row r="90" spans="2:65" s="11" customFormat="1" ht="22.9" customHeight="1">
      <c r="B90" s="116"/>
      <c r="D90" s="117" t="s">
        <v>71</v>
      </c>
      <c r="E90" s="126" t="s">
        <v>177</v>
      </c>
      <c r="F90" s="126" t="s">
        <v>262</v>
      </c>
      <c r="I90" s="119"/>
      <c r="J90" s="127">
        <f>BK90</f>
        <v>0</v>
      </c>
      <c r="L90" s="116"/>
      <c r="M90" s="121"/>
      <c r="P90" s="122">
        <f>SUM(P91:P95)</f>
        <v>0</v>
      </c>
      <c r="R90" s="122">
        <f>SUM(R91:R95)</f>
        <v>0.95200000000000007</v>
      </c>
      <c r="T90" s="123">
        <f>SUM(T91:T95)</f>
        <v>0</v>
      </c>
      <c r="AR90" s="117" t="s">
        <v>80</v>
      </c>
      <c r="AT90" s="124" t="s">
        <v>71</v>
      </c>
      <c r="AU90" s="124" t="s">
        <v>80</v>
      </c>
      <c r="AY90" s="117" t="s">
        <v>139</v>
      </c>
      <c r="BK90" s="125">
        <f>SUM(BK91:BK95)</f>
        <v>0</v>
      </c>
    </row>
    <row r="91" spans="2:65" s="1" customFormat="1" ht="16.5" customHeight="1">
      <c r="B91" s="33"/>
      <c r="C91" s="128" t="s">
        <v>80</v>
      </c>
      <c r="D91" s="128" t="s">
        <v>141</v>
      </c>
      <c r="E91" s="129" t="s">
        <v>997</v>
      </c>
      <c r="F91" s="130" t="s">
        <v>998</v>
      </c>
      <c r="G91" s="131" t="s">
        <v>197</v>
      </c>
      <c r="H91" s="132">
        <v>17</v>
      </c>
      <c r="I91" s="133"/>
      <c r="J91" s="134">
        <f>ROUND(I91*H91,2)</f>
        <v>0</v>
      </c>
      <c r="K91" s="130" t="s">
        <v>145</v>
      </c>
      <c r="L91" s="33"/>
      <c r="M91" s="135" t="s">
        <v>19</v>
      </c>
      <c r="N91" s="136" t="s">
        <v>43</v>
      </c>
      <c r="P91" s="137">
        <f>O91*H91</f>
        <v>0</v>
      </c>
      <c r="Q91" s="137">
        <v>5.6000000000000001E-2</v>
      </c>
      <c r="R91" s="137">
        <f>Q91*H91</f>
        <v>0.95200000000000007</v>
      </c>
      <c r="S91" s="137">
        <v>0</v>
      </c>
      <c r="T91" s="138">
        <f>S91*H91</f>
        <v>0</v>
      </c>
      <c r="AR91" s="139" t="s">
        <v>146</v>
      </c>
      <c r="AT91" s="139" t="s">
        <v>141</v>
      </c>
      <c r="AU91" s="139" t="s">
        <v>82</v>
      </c>
      <c r="AY91" s="18" t="s">
        <v>139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8" t="s">
        <v>80</v>
      </c>
      <c r="BK91" s="140">
        <f>ROUND(I91*H91,2)</f>
        <v>0</v>
      </c>
      <c r="BL91" s="18" t="s">
        <v>146</v>
      </c>
      <c r="BM91" s="139" t="s">
        <v>999</v>
      </c>
    </row>
    <row r="92" spans="2:65" s="1" customFormat="1" ht="11.25">
      <c r="B92" s="33"/>
      <c r="D92" s="141" t="s">
        <v>148</v>
      </c>
      <c r="F92" s="142" t="s">
        <v>1000</v>
      </c>
      <c r="I92" s="143"/>
      <c r="L92" s="33"/>
      <c r="M92" s="144"/>
      <c r="T92" s="54"/>
      <c r="AT92" s="18" t="s">
        <v>148</v>
      </c>
      <c r="AU92" s="18" t="s">
        <v>82</v>
      </c>
    </row>
    <row r="93" spans="2:65" s="12" customFormat="1" ht="11.25">
      <c r="B93" s="145"/>
      <c r="D93" s="146" t="s">
        <v>150</v>
      </c>
      <c r="E93" s="147" t="s">
        <v>19</v>
      </c>
      <c r="F93" s="148" t="s">
        <v>1001</v>
      </c>
      <c r="H93" s="147" t="s">
        <v>19</v>
      </c>
      <c r="I93" s="149"/>
      <c r="L93" s="145"/>
      <c r="M93" s="150"/>
      <c r="T93" s="151"/>
      <c r="AT93" s="147" t="s">
        <v>150</v>
      </c>
      <c r="AU93" s="147" t="s">
        <v>82</v>
      </c>
      <c r="AV93" s="12" t="s">
        <v>80</v>
      </c>
      <c r="AW93" s="12" t="s">
        <v>33</v>
      </c>
      <c r="AX93" s="12" t="s">
        <v>72</v>
      </c>
      <c r="AY93" s="147" t="s">
        <v>139</v>
      </c>
    </row>
    <row r="94" spans="2:65" s="13" customFormat="1" ht="11.25">
      <c r="B94" s="152"/>
      <c r="D94" s="146" t="s">
        <v>150</v>
      </c>
      <c r="E94" s="153" t="s">
        <v>19</v>
      </c>
      <c r="F94" s="154" t="s">
        <v>1002</v>
      </c>
      <c r="H94" s="155">
        <v>17</v>
      </c>
      <c r="I94" s="156"/>
      <c r="L94" s="152"/>
      <c r="M94" s="157"/>
      <c r="T94" s="158"/>
      <c r="AT94" s="153" t="s">
        <v>150</v>
      </c>
      <c r="AU94" s="153" t="s">
        <v>82</v>
      </c>
      <c r="AV94" s="13" t="s">
        <v>82</v>
      </c>
      <c r="AW94" s="13" t="s">
        <v>33</v>
      </c>
      <c r="AX94" s="13" t="s">
        <v>72</v>
      </c>
      <c r="AY94" s="153" t="s">
        <v>139</v>
      </c>
    </row>
    <row r="95" spans="2:65" s="14" customFormat="1" ht="11.25">
      <c r="B95" s="159"/>
      <c r="D95" s="146" t="s">
        <v>150</v>
      </c>
      <c r="E95" s="160" t="s">
        <v>19</v>
      </c>
      <c r="F95" s="161" t="s">
        <v>154</v>
      </c>
      <c r="H95" s="162">
        <v>17</v>
      </c>
      <c r="I95" s="163"/>
      <c r="L95" s="159"/>
      <c r="M95" s="164"/>
      <c r="T95" s="165"/>
      <c r="AT95" s="160" t="s">
        <v>150</v>
      </c>
      <c r="AU95" s="160" t="s">
        <v>82</v>
      </c>
      <c r="AV95" s="14" t="s">
        <v>146</v>
      </c>
      <c r="AW95" s="14" t="s">
        <v>33</v>
      </c>
      <c r="AX95" s="14" t="s">
        <v>80</v>
      </c>
      <c r="AY95" s="160" t="s">
        <v>139</v>
      </c>
    </row>
    <row r="96" spans="2:65" s="11" customFormat="1" ht="22.9" customHeight="1">
      <c r="B96" s="116"/>
      <c r="D96" s="117" t="s">
        <v>71</v>
      </c>
      <c r="E96" s="126" t="s">
        <v>194</v>
      </c>
      <c r="F96" s="126" t="s">
        <v>430</v>
      </c>
      <c r="I96" s="119"/>
      <c r="J96" s="127">
        <f>BK96</f>
        <v>0</v>
      </c>
      <c r="L96" s="116"/>
      <c r="M96" s="121"/>
      <c r="P96" s="122">
        <f>SUM(P97:P107)</f>
        <v>0</v>
      </c>
      <c r="R96" s="122">
        <f>SUM(R97:R107)</f>
        <v>0</v>
      </c>
      <c r="T96" s="123">
        <f>SUM(T97:T107)</f>
        <v>1.385</v>
      </c>
      <c r="AR96" s="117" t="s">
        <v>80</v>
      </c>
      <c r="AT96" s="124" t="s">
        <v>71</v>
      </c>
      <c r="AU96" s="124" t="s">
        <v>80</v>
      </c>
      <c r="AY96" s="117" t="s">
        <v>139</v>
      </c>
      <c r="BK96" s="125">
        <f>SUM(BK97:BK107)</f>
        <v>0</v>
      </c>
    </row>
    <row r="97" spans="2:65" s="1" customFormat="1" ht="21.75" customHeight="1">
      <c r="B97" s="33"/>
      <c r="C97" s="128" t="s">
        <v>82</v>
      </c>
      <c r="D97" s="128" t="s">
        <v>141</v>
      </c>
      <c r="E97" s="129" t="s">
        <v>1003</v>
      </c>
      <c r="F97" s="130" t="s">
        <v>1004</v>
      </c>
      <c r="G97" s="131" t="s">
        <v>313</v>
      </c>
      <c r="H97" s="132">
        <v>65</v>
      </c>
      <c r="I97" s="133"/>
      <c r="J97" s="134">
        <f>ROUND(I97*H97,2)</f>
        <v>0</v>
      </c>
      <c r="K97" s="130" t="s">
        <v>145</v>
      </c>
      <c r="L97" s="33"/>
      <c r="M97" s="135" t="s">
        <v>19</v>
      </c>
      <c r="N97" s="136" t="s">
        <v>43</v>
      </c>
      <c r="P97" s="137">
        <f>O97*H97</f>
        <v>0</v>
      </c>
      <c r="Q97" s="137">
        <v>0</v>
      </c>
      <c r="R97" s="137">
        <f>Q97*H97</f>
        <v>0</v>
      </c>
      <c r="S97" s="137">
        <v>8.9999999999999993E-3</v>
      </c>
      <c r="T97" s="138">
        <f>S97*H97</f>
        <v>0.58499999999999996</v>
      </c>
      <c r="AR97" s="139" t="s">
        <v>146</v>
      </c>
      <c r="AT97" s="139" t="s">
        <v>141</v>
      </c>
      <c r="AU97" s="139" t="s">
        <v>82</v>
      </c>
      <c r="AY97" s="18" t="s">
        <v>139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8" t="s">
        <v>80</v>
      </c>
      <c r="BK97" s="140">
        <f>ROUND(I97*H97,2)</f>
        <v>0</v>
      </c>
      <c r="BL97" s="18" t="s">
        <v>146</v>
      </c>
      <c r="BM97" s="139" t="s">
        <v>1005</v>
      </c>
    </row>
    <row r="98" spans="2:65" s="1" customFormat="1" ht="11.25">
      <c r="B98" s="33"/>
      <c r="D98" s="141" t="s">
        <v>148</v>
      </c>
      <c r="F98" s="142" t="s">
        <v>1006</v>
      </c>
      <c r="I98" s="143"/>
      <c r="L98" s="33"/>
      <c r="M98" s="144"/>
      <c r="T98" s="54"/>
      <c r="AT98" s="18" t="s">
        <v>148</v>
      </c>
      <c r="AU98" s="18" t="s">
        <v>82</v>
      </c>
    </row>
    <row r="99" spans="2:65" s="13" customFormat="1" ht="11.25">
      <c r="B99" s="152"/>
      <c r="D99" s="146" t="s">
        <v>150</v>
      </c>
      <c r="E99" s="153" t="s">
        <v>19</v>
      </c>
      <c r="F99" s="154" t="s">
        <v>1007</v>
      </c>
      <c r="H99" s="155">
        <v>58</v>
      </c>
      <c r="I99" s="156"/>
      <c r="L99" s="152"/>
      <c r="M99" s="157"/>
      <c r="T99" s="158"/>
      <c r="AT99" s="153" t="s">
        <v>150</v>
      </c>
      <c r="AU99" s="153" t="s">
        <v>82</v>
      </c>
      <c r="AV99" s="13" t="s">
        <v>82</v>
      </c>
      <c r="AW99" s="13" t="s">
        <v>33</v>
      </c>
      <c r="AX99" s="13" t="s">
        <v>72</v>
      </c>
      <c r="AY99" s="153" t="s">
        <v>139</v>
      </c>
    </row>
    <row r="100" spans="2:65" s="13" customFormat="1" ht="11.25">
      <c r="B100" s="152"/>
      <c r="D100" s="146" t="s">
        <v>150</v>
      </c>
      <c r="E100" s="153" t="s">
        <v>19</v>
      </c>
      <c r="F100" s="154" t="s">
        <v>1008</v>
      </c>
      <c r="H100" s="155">
        <v>7</v>
      </c>
      <c r="I100" s="156"/>
      <c r="L100" s="152"/>
      <c r="M100" s="157"/>
      <c r="T100" s="158"/>
      <c r="AT100" s="153" t="s">
        <v>150</v>
      </c>
      <c r="AU100" s="153" t="s">
        <v>82</v>
      </c>
      <c r="AV100" s="13" t="s">
        <v>82</v>
      </c>
      <c r="AW100" s="13" t="s">
        <v>33</v>
      </c>
      <c r="AX100" s="13" t="s">
        <v>72</v>
      </c>
      <c r="AY100" s="153" t="s">
        <v>139</v>
      </c>
    </row>
    <row r="101" spans="2:65" s="14" customFormat="1" ht="11.25">
      <c r="B101" s="159"/>
      <c r="D101" s="146" t="s">
        <v>150</v>
      </c>
      <c r="E101" s="160" t="s">
        <v>19</v>
      </c>
      <c r="F101" s="161" t="s">
        <v>154</v>
      </c>
      <c r="H101" s="162">
        <v>65</v>
      </c>
      <c r="I101" s="163"/>
      <c r="L101" s="159"/>
      <c r="M101" s="164"/>
      <c r="T101" s="165"/>
      <c r="AT101" s="160" t="s">
        <v>150</v>
      </c>
      <c r="AU101" s="160" t="s">
        <v>82</v>
      </c>
      <c r="AV101" s="14" t="s">
        <v>146</v>
      </c>
      <c r="AW101" s="14" t="s">
        <v>33</v>
      </c>
      <c r="AX101" s="14" t="s">
        <v>80</v>
      </c>
      <c r="AY101" s="160" t="s">
        <v>139</v>
      </c>
    </row>
    <row r="102" spans="2:65" s="1" customFormat="1" ht="24.2" customHeight="1">
      <c r="B102" s="33"/>
      <c r="C102" s="128" t="s">
        <v>160</v>
      </c>
      <c r="D102" s="128" t="s">
        <v>141</v>
      </c>
      <c r="E102" s="129" t="s">
        <v>1009</v>
      </c>
      <c r="F102" s="130" t="s">
        <v>1010</v>
      </c>
      <c r="G102" s="131" t="s">
        <v>313</v>
      </c>
      <c r="H102" s="132">
        <v>20</v>
      </c>
      <c r="I102" s="133"/>
      <c r="J102" s="134">
        <f>ROUND(I102*H102,2)</f>
        <v>0</v>
      </c>
      <c r="K102" s="130" t="s">
        <v>145</v>
      </c>
      <c r="L102" s="33"/>
      <c r="M102" s="135" t="s">
        <v>19</v>
      </c>
      <c r="N102" s="136" t="s">
        <v>43</v>
      </c>
      <c r="P102" s="137">
        <f>O102*H102</f>
        <v>0</v>
      </c>
      <c r="Q102" s="137">
        <v>0</v>
      </c>
      <c r="R102" s="137">
        <f>Q102*H102</f>
        <v>0</v>
      </c>
      <c r="S102" s="137">
        <v>0.04</v>
      </c>
      <c r="T102" s="138">
        <f>S102*H102</f>
        <v>0.8</v>
      </c>
      <c r="AR102" s="139" t="s">
        <v>146</v>
      </c>
      <c r="AT102" s="139" t="s">
        <v>141</v>
      </c>
      <c r="AU102" s="139" t="s">
        <v>82</v>
      </c>
      <c r="AY102" s="18" t="s">
        <v>139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80</v>
      </c>
      <c r="BK102" s="140">
        <f>ROUND(I102*H102,2)</f>
        <v>0</v>
      </c>
      <c r="BL102" s="18" t="s">
        <v>146</v>
      </c>
      <c r="BM102" s="139" t="s">
        <v>1011</v>
      </c>
    </row>
    <row r="103" spans="2:65" s="1" customFormat="1" ht="11.25">
      <c r="B103" s="33"/>
      <c r="D103" s="141" t="s">
        <v>148</v>
      </c>
      <c r="F103" s="142" t="s">
        <v>1012</v>
      </c>
      <c r="I103" s="143"/>
      <c r="L103" s="33"/>
      <c r="M103" s="144"/>
      <c r="T103" s="54"/>
      <c r="AT103" s="18" t="s">
        <v>148</v>
      </c>
      <c r="AU103" s="18" t="s">
        <v>82</v>
      </c>
    </row>
    <row r="104" spans="2:65" s="13" customFormat="1" ht="11.25">
      <c r="B104" s="152"/>
      <c r="D104" s="146" t="s">
        <v>150</v>
      </c>
      <c r="E104" s="153" t="s">
        <v>19</v>
      </c>
      <c r="F104" s="154" t="s">
        <v>1013</v>
      </c>
      <c r="H104" s="155">
        <v>15</v>
      </c>
      <c r="I104" s="156"/>
      <c r="L104" s="152"/>
      <c r="M104" s="157"/>
      <c r="T104" s="158"/>
      <c r="AT104" s="153" t="s">
        <v>150</v>
      </c>
      <c r="AU104" s="153" t="s">
        <v>82</v>
      </c>
      <c r="AV104" s="13" t="s">
        <v>82</v>
      </c>
      <c r="AW104" s="13" t="s">
        <v>33</v>
      </c>
      <c r="AX104" s="13" t="s">
        <v>72</v>
      </c>
      <c r="AY104" s="153" t="s">
        <v>139</v>
      </c>
    </row>
    <row r="105" spans="2:65" s="13" customFormat="1" ht="11.25">
      <c r="B105" s="152"/>
      <c r="D105" s="146" t="s">
        <v>150</v>
      </c>
      <c r="E105" s="153" t="s">
        <v>19</v>
      </c>
      <c r="F105" s="154" t="s">
        <v>1014</v>
      </c>
      <c r="H105" s="155">
        <v>5</v>
      </c>
      <c r="I105" s="156"/>
      <c r="L105" s="152"/>
      <c r="M105" s="157"/>
      <c r="T105" s="158"/>
      <c r="AT105" s="153" t="s">
        <v>150</v>
      </c>
      <c r="AU105" s="153" t="s">
        <v>82</v>
      </c>
      <c r="AV105" s="13" t="s">
        <v>82</v>
      </c>
      <c r="AW105" s="13" t="s">
        <v>33</v>
      </c>
      <c r="AX105" s="13" t="s">
        <v>72</v>
      </c>
      <c r="AY105" s="153" t="s">
        <v>139</v>
      </c>
    </row>
    <row r="106" spans="2:65" s="14" customFormat="1" ht="11.25">
      <c r="B106" s="159"/>
      <c r="D106" s="146" t="s">
        <v>150</v>
      </c>
      <c r="E106" s="160" t="s">
        <v>19</v>
      </c>
      <c r="F106" s="161" t="s">
        <v>154</v>
      </c>
      <c r="H106" s="162">
        <v>20</v>
      </c>
      <c r="I106" s="163"/>
      <c r="L106" s="159"/>
      <c r="M106" s="164"/>
      <c r="T106" s="165"/>
      <c r="AT106" s="160" t="s">
        <v>150</v>
      </c>
      <c r="AU106" s="160" t="s">
        <v>82</v>
      </c>
      <c r="AV106" s="14" t="s">
        <v>146</v>
      </c>
      <c r="AW106" s="14" t="s">
        <v>33</v>
      </c>
      <c r="AX106" s="14" t="s">
        <v>80</v>
      </c>
      <c r="AY106" s="160" t="s">
        <v>139</v>
      </c>
    </row>
    <row r="107" spans="2:65" s="1" customFormat="1" ht="16.5" customHeight="1">
      <c r="B107" s="33"/>
      <c r="C107" s="128" t="s">
        <v>146</v>
      </c>
      <c r="D107" s="128" t="s">
        <v>141</v>
      </c>
      <c r="E107" s="129" t="s">
        <v>1015</v>
      </c>
      <c r="F107" s="130" t="s">
        <v>1016</v>
      </c>
      <c r="G107" s="131" t="s">
        <v>1017</v>
      </c>
      <c r="H107" s="132">
        <v>1</v>
      </c>
      <c r="I107" s="133"/>
      <c r="J107" s="134">
        <f>ROUND(I107*H107,2)</f>
        <v>0</v>
      </c>
      <c r="K107" s="130" t="s">
        <v>791</v>
      </c>
      <c r="L107" s="33"/>
      <c r="M107" s="135" t="s">
        <v>19</v>
      </c>
      <c r="N107" s="136" t="s">
        <v>43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146</v>
      </c>
      <c r="AT107" s="139" t="s">
        <v>141</v>
      </c>
      <c r="AU107" s="139" t="s">
        <v>82</v>
      </c>
      <c r="AY107" s="18" t="s">
        <v>139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8" t="s">
        <v>80</v>
      </c>
      <c r="BK107" s="140">
        <f>ROUND(I107*H107,2)</f>
        <v>0</v>
      </c>
      <c r="BL107" s="18" t="s">
        <v>146</v>
      </c>
      <c r="BM107" s="139" t="s">
        <v>1018</v>
      </c>
    </row>
    <row r="108" spans="2:65" s="11" customFormat="1" ht="22.9" customHeight="1">
      <c r="B108" s="116"/>
      <c r="D108" s="117" t="s">
        <v>71</v>
      </c>
      <c r="E108" s="126" t="s">
        <v>551</v>
      </c>
      <c r="F108" s="126" t="s">
        <v>552</v>
      </c>
      <c r="I108" s="119"/>
      <c r="J108" s="127">
        <f>BK108</f>
        <v>0</v>
      </c>
      <c r="L108" s="116"/>
      <c r="M108" s="121"/>
      <c r="P108" s="122">
        <f>SUM(P109:P118)</f>
        <v>0</v>
      </c>
      <c r="R108" s="122">
        <f>SUM(R109:R118)</f>
        <v>0</v>
      </c>
      <c r="T108" s="123">
        <f>SUM(T109:T118)</f>
        <v>0</v>
      </c>
      <c r="AR108" s="117" t="s">
        <v>80</v>
      </c>
      <c r="AT108" s="124" t="s">
        <v>71</v>
      </c>
      <c r="AU108" s="124" t="s">
        <v>80</v>
      </c>
      <c r="AY108" s="117" t="s">
        <v>139</v>
      </c>
      <c r="BK108" s="125">
        <f>SUM(BK109:BK118)</f>
        <v>0</v>
      </c>
    </row>
    <row r="109" spans="2:65" s="1" customFormat="1" ht="24.2" customHeight="1">
      <c r="B109" s="33"/>
      <c r="C109" s="128" t="s">
        <v>171</v>
      </c>
      <c r="D109" s="128" t="s">
        <v>141</v>
      </c>
      <c r="E109" s="129" t="s">
        <v>554</v>
      </c>
      <c r="F109" s="130" t="s">
        <v>555</v>
      </c>
      <c r="G109" s="131" t="s">
        <v>185</v>
      </c>
      <c r="H109" s="132">
        <v>1.385</v>
      </c>
      <c r="I109" s="133"/>
      <c r="J109" s="134">
        <f>ROUND(I109*H109,2)</f>
        <v>0</v>
      </c>
      <c r="K109" s="130" t="s">
        <v>145</v>
      </c>
      <c r="L109" s="33"/>
      <c r="M109" s="135" t="s">
        <v>19</v>
      </c>
      <c r="N109" s="136" t="s">
        <v>43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146</v>
      </c>
      <c r="AT109" s="139" t="s">
        <v>141</v>
      </c>
      <c r="AU109" s="139" t="s">
        <v>82</v>
      </c>
      <c r="AY109" s="18" t="s">
        <v>139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80</v>
      </c>
      <c r="BK109" s="140">
        <f>ROUND(I109*H109,2)</f>
        <v>0</v>
      </c>
      <c r="BL109" s="18" t="s">
        <v>146</v>
      </c>
      <c r="BM109" s="139" t="s">
        <v>1019</v>
      </c>
    </row>
    <row r="110" spans="2:65" s="1" customFormat="1" ht="11.25">
      <c r="B110" s="33"/>
      <c r="D110" s="141" t="s">
        <v>148</v>
      </c>
      <c r="F110" s="142" t="s">
        <v>557</v>
      </c>
      <c r="I110" s="143"/>
      <c r="L110" s="33"/>
      <c r="M110" s="144"/>
      <c r="T110" s="54"/>
      <c r="AT110" s="18" t="s">
        <v>148</v>
      </c>
      <c r="AU110" s="18" t="s">
        <v>82</v>
      </c>
    </row>
    <row r="111" spans="2:65" s="1" customFormat="1" ht="21.75" customHeight="1">
      <c r="B111" s="33"/>
      <c r="C111" s="128" t="s">
        <v>177</v>
      </c>
      <c r="D111" s="128" t="s">
        <v>141</v>
      </c>
      <c r="E111" s="129" t="s">
        <v>559</v>
      </c>
      <c r="F111" s="130" t="s">
        <v>560</v>
      </c>
      <c r="G111" s="131" t="s">
        <v>185</v>
      </c>
      <c r="H111" s="132">
        <v>1.385</v>
      </c>
      <c r="I111" s="133"/>
      <c r="J111" s="134">
        <f>ROUND(I111*H111,2)</f>
        <v>0</v>
      </c>
      <c r="K111" s="130" t="s">
        <v>145</v>
      </c>
      <c r="L111" s="33"/>
      <c r="M111" s="135" t="s">
        <v>19</v>
      </c>
      <c r="N111" s="136" t="s">
        <v>43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146</v>
      </c>
      <c r="AT111" s="139" t="s">
        <v>141</v>
      </c>
      <c r="AU111" s="139" t="s">
        <v>82</v>
      </c>
      <c r="AY111" s="18" t="s">
        <v>139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80</v>
      </c>
      <c r="BK111" s="140">
        <f>ROUND(I111*H111,2)</f>
        <v>0</v>
      </c>
      <c r="BL111" s="18" t="s">
        <v>146</v>
      </c>
      <c r="BM111" s="139" t="s">
        <v>1020</v>
      </c>
    </row>
    <row r="112" spans="2:65" s="1" customFormat="1" ht="11.25">
      <c r="B112" s="33"/>
      <c r="D112" s="141" t="s">
        <v>148</v>
      </c>
      <c r="F112" s="142" t="s">
        <v>562</v>
      </c>
      <c r="I112" s="143"/>
      <c r="L112" s="33"/>
      <c r="M112" s="144"/>
      <c r="T112" s="54"/>
      <c r="AT112" s="18" t="s">
        <v>148</v>
      </c>
      <c r="AU112" s="18" t="s">
        <v>82</v>
      </c>
    </row>
    <row r="113" spans="2:65" s="1" customFormat="1" ht="24.2" customHeight="1">
      <c r="B113" s="33"/>
      <c r="C113" s="128" t="s">
        <v>182</v>
      </c>
      <c r="D113" s="128" t="s">
        <v>141</v>
      </c>
      <c r="E113" s="129" t="s">
        <v>564</v>
      </c>
      <c r="F113" s="130" t="s">
        <v>565</v>
      </c>
      <c r="G113" s="131" t="s">
        <v>185</v>
      </c>
      <c r="H113" s="132">
        <v>15.234999999999999</v>
      </c>
      <c r="I113" s="133"/>
      <c r="J113" s="134">
        <f>ROUND(I113*H113,2)</f>
        <v>0</v>
      </c>
      <c r="K113" s="130" t="s">
        <v>145</v>
      </c>
      <c r="L113" s="33"/>
      <c r="M113" s="135" t="s">
        <v>19</v>
      </c>
      <c r="N113" s="136" t="s">
        <v>43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AR113" s="139" t="s">
        <v>146</v>
      </c>
      <c r="AT113" s="139" t="s">
        <v>141</v>
      </c>
      <c r="AU113" s="139" t="s">
        <v>82</v>
      </c>
      <c r="AY113" s="18" t="s">
        <v>139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8" t="s">
        <v>80</v>
      </c>
      <c r="BK113" s="140">
        <f>ROUND(I113*H113,2)</f>
        <v>0</v>
      </c>
      <c r="BL113" s="18" t="s">
        <v>146</v>
      </c>
      <c r="BM113" s="139" t="s">
        <v>1021</v>
      </c>
    </row>
    <row r="114" spans="2:65" s="1" customFormat="1" ht="11.25">
      <c r="B114" s="33"/>
      <c r="D114" s="141" t="s">
        <v>148</v>
      </c>
      <c r="F114" s="142" t="s">
        <v>567</v>
      </c>
      <c r="I114" s="143"/>
      <c r="L114" s="33"/>
      <c r="M114" s="144"/>
      <c r="T114" s="54"/>
      <c r="AT114" s="18" t="s">
        <v>148</v>
      </c>
      <c r="AU114" s="18" t="s">
        <v>82</v>
      </c>
    </row>
    <row r="115" spans="2:65" s="13" customFormat="1" ht="11.25">
      <c r="B115" s="152"/>
      <c r="D115" s="146" t="s">
        <v>150</v>
      </c>
      <c r="E115" s="153" t="s">
        <v>19</v>
      </c>
      <c r="F115" s="154" t="s">
        <v>1022</v>
      </c>
      <c r="H115" s="155">
        <v>15.234999999999999</v>
      </c>
      <c r="I115" s="156"/>
      <c r="L115" s="152"/>
      <c r="M115" s="157"/>
      <c r="T115" s="158"/>
      <c r="AT115" s="153" t="s">
        <v>150</v>
      </c>
      <c r="AU115" s="153" t="s">
        <v>82</v>
      </c>
      <c r="AV115" s="13" t="s">
        <v>82</v>
      </c>
      <c r="AW115" s="13" t="s">
        <v>33</v>
      </c>
      <c r="AX115" s="13" t="s">
        <v>72</v>
      </c>
      <c r="AY115" s="153" t="s">
        <v>139</v>
      </c>
    </row>
    <row r="116" spans="2:65" s="14" customFormat="1" ht="11.25">
      <c r="B116" s="159"/>
      <c r="D116" s="146" t="s">
        <v>150</v>
      </c>
      <c r="E116" s="160" t="s">
        <v>19</v>
      </c>
      <c r="F116" s="161" t="s">
        <v>154</v>
      </c>
      <c r="H116" s="162">
        <v>15.234999999999999</v>
      </c>
      <c r="I116" s="163"/>
      <c r="L116" s="159"/>
      <c r="M116" s="164"/>
      <c r="T116" s="165"/>
      <c r="AT116" s="160" t="s">
        <v>150</v>
      </c>
      <c r="AU116" s="160" t="s">
        <v>82</v>
      </c>
      <c r="AV116" s="14" t="s">
        <v>146</v>
      </c>
      <c r="AW116" s="14" t="s">
        <v>33</v>
      </c>
      <c r="AX116" s="14" t="s">
        <v>80</v>
      </c>
      <c r="AY116" s="160" t="s">
        <v>139</v>
      </c>
    </row>
    <row r="117" spans="2:65" s="1" customFormat="1" ht="24.2" customHeight="1">
      <c r="B117" s="33"/>
      <c r="C117" s="128" t="s">
        <v>189</v>
      </c>
      <c r="D117" s="128" t="s">
        <v>141</v>
      </c>
      <c r="E117" s="129" t="s">
        <v>570</v>
      </c>
      <c r="F117" s="130" t="s">
        <v>571</v>
      </c>
      <c r="G117" s="131" t="s">
        <v>185</v>
      </c>
      <c r="H117" s="132">
        <v>1.385</v>
      </c>
      <c r="I117" s="133"/>
      <c r="J117" s="134">
        <f>ROUND(I117*H117,2)</f>
        <v>0</v>
      </c>
      <c r="K117" s="130" t="s">
        <v>145</v>
      </c>
      <c r="L117" s="33"/>
      <c r="M117" s="135" t="s">
        <v>19</v>
      </c>
      <c r="N117" s="136" t="s">
        <v>43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AR117" s="139" t="s">
        <v>146</v>
      </c>
      <c r="AT117" s="139" t="s">
        <v>141</v>
      </c>
      <c r="AU117" s="139" t="s">
        <v>82</v>
      </c>
      <c r="AY117" s="18" t="s">
        <v>139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8" t="s">
        <v>80</v>
      </c>
      <c r="BK117" s="140">
        <f>ROUND(I117*H117,2)</f>
        <v>0</v>
      </c>
      <c r="BL117" s="18" t="s">
        <v>146</v>
      </c>
      <c r="BM117" s="139" t="s">
        <v>1023</v>
      </c>
    </row>
    <row r="118" spans="2:65" s="1" customFormat="1" ht="11.25">
      <c r="B118" s="33"/>
      <c r="D118" s="141" t="s">
        <v>148</v>
      </c>
      <c r="F118" s="142" t="s">
        <v>573</v>
      </c>
      <c r="I118" s="143"/>
      <c r="L118" s="33"/>
      <c r="M118" s="144"/>
      <c r="T118" s="54"/>
      <c r="AT118" s="18" t="s">
        <v>148</v>
      </c>
      <c r="AU118" s="18" t="s">
        <v>82</v>
      </c>
    </row>
    <row r="119" spans="2:65" s="11" customFormat="1" ht="22.9" customHeight="1">
      <c r="B119" s="116"/>
      <c r="D119" s="117" t="s">
        <v>71</v>
      </c>
      <c r="E119" s="126" t="s">
        <v>574</v>
      </c>
      <c r="F119" s="126" t="s">
        <v>575</v>
      </c>
      <c r="I119" s="119"/>
      <c r="J119" s="127">
        <f>BK119</f>
        <v>0</v>
      </c>
      <c r="L119" s="116"/>
      <c r="M119" s="121"/>
      <c r="P119" s="122">
        <f>SUM(P120:P121)</f>
        <v>0</v>
      </c>
      <c r="R119" s="122">
        <f>SUM(R120:R121)</f>
        <v>0</v>
      </c>
      <c r="T119" s="123">
        <f>SUM(T120:T121)</f>
        <v>0</v>
      </c>
      <c r="AR119" s="117" t="s">
        <v>80</v>
      </c>
      <c r="AT119" s="124" t="s">
        <v>71</v>
      </c>
      <c r="AU119" s="124" t="s">
        <v>80</v>
      </c>
      <c r="AY119" s="117" t="s">
        <v>139</v>
      </c>
      <c r="BK119" s="125">
        <f>SUM(BK120:BK121)</f>
        <v>0</v>
      </c>
    </row>
    <row r="120" spans="2:65" s="1" customFormat="1" ht="33" customHeight="1">
      <c r="B120" s="33"/>
      <c r="C120" s="128" t="s">
        <v>194</v>
      </c>
      <c r="D120" s="128" t="s">
        <v>141</v>
      </c>
      <c r="E120" s="129" t="s">
        <v>577</v>
      </c>
      <c r="F120" s="130" t="s">
        <v>578</v>
      </c>
      <c r="G120" s="131" t="s">
        <v>185</v>
      </c>
      <c r="H120" s="132">
        <v>0.95199999999999996</v>
      </c>
      <c r="I120" s="133"/>
      <c r="J120" s="134">
        <f>ROUND(I120*H120,2)</f>
        <v>0</v>
      </c>
      <c r="K120" s="130" t="s">
        <v>145</v>
      </c>
      <c r="L120" s="33"/>
      <c r="M120" s="135" t="s">
        <v>19</v>
      </c>
      <c r="N120" s="136" t="s">
        <v>43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146</v>
      </c>
      <c r="AT120" s="139" t="s">
        <v>141</v>
      </c>
      <c r="AU120" s="139" t="s">
        <v>82</v>
      </c>
      <c r="AY120" s="18" t="s">
        <v>139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8" t="s">
        <v>80</v>
      </c>
      <c r="BK120" s="140">
        <f>ROUND(I120*H120,2)</f>
        <v>0</v>
      </c>
      <c r="BL120" s="18" t="s">
        <v>146</v>
      </c>
      <c r="BM120" s="139" t="s">
        <v>1024</v>
      </c>
    </row>
    <row r="121" spans="2:65" s="1" customFormat="1" ht="11.25">
      <c r="B121" s="33"/>
      <c r="D121" s="141" t="s">
        <v>148</v>
      </c>
      <c r="F121" s="142" t="s">
        <v>580</v>
      </c>
      <c r="I121" s="143"/>
      <c r="L121" s="33"/>
      <c r="M121" s="144"/>
      <c r="T121" s="54"/>
      <c r="AT121" s="18" t="s">
        <v>148</v>
      </c>
      <c r="AU121" s="18" t="s">
        <v>82</v>
      </c>
    </row>
    <row r="122" spans="2:65" s="11" customFormat="1" ht="25.9" customHeight="1">
      <c r="B122" s="116"/>
      <c r="D122" s="117" t="s">
        <v>71</v>
      </c>
      <c r="E122" s="118" t="s">
        <v>581</v>
      </c>
      <c r="F122" s="118" t="s">
        <v>582</v>
      </c>
      <c r="I122" s="119"/>
      <c r="J122" s="120">
        <f>BK122</f>
        <v>0</v>
      </c>
      <c r="L122" s="116"/>
      <c r="M122" s="121"/>
      <c r="P122" s="122">
        <f>P123+P165+P207</f>
        <v>0</v>
      </c>
      <c r="R122" s="122">
        <f>R123+R165+R207</f>
        <v>0.43936466120000001</v>
      </c>
      <c r="T122" s="123">
        <f>T123+T165+T207</f>
        <v>0</v>
      </c>
      <c r="AR122" s="117" t="s">
        <v>82</v>
      </c>
      <c r="AT122" s="124" t="s">
        <v>71</v>
      </c>
      <c r="AU122" s="124" t="s">
        <v>72</v>
      </c>
      <c r="AY122" s="117" t="s">
        <v>139</v>
      </c>
      <c r="BK122" s="125">
        <f>BK123+BK165+BK207</f>
        <v>0</v>
      </c>
    </row>
    <row r="123" spans="2:65" s="11" customFormat="1" ht="22.9" customHeight="1">
      <c r="B123" s="116"/>
      <c r="D123" s="117" t="s">
        <v>71</v>
      </c>
      <c r="E123" s="126" t="s">
        <v>1025</v>
      </c>
      <c r="F123" s="126" t="s">
        <v>1026</v>
      </c>
      <c r="I123" s="119"/>
      <c r="J123" s="127">
        <f>BK123</f>
        <v>0</v>
      </c>
      <c r="L123" s="116"/>
      <c r="M123" s="121"/>
      <c r="P123" s="122">
        <f>SUM(P124:P164)</f>
        <v>0</v>
      </c>
      <c r="R123" s="122">
        <f>SUM(R124:R164)</f>
        <v>5.8932800000000007E-2</v>
      </c>
      <c r="T123" s="123">
        <f>SUM(T124:T164)</f>
        <v>0</v>
      </c>
      <c r="AR123" s="117" t="s">
        <v>82</v>
      </c>
      <c r="AT123" s="124" t="s">
        <v>71</v>
      </c>
      <c r="AU123" s="124" t="s">
        <v>80</v>
      </c>
      <c r="AY123" s="117" t="s">
        <v>139</v>
      </c>
      <c r="BK123" s="125">
        <f>SUM(BK124:BK164)</f>
        <v>0</v>
      </c>
    </row>
    <row r="124" spans="2:65" s="1" customFormat="1" ht="16.5" customHeight="1">
      <c r="B124" s="33"/>
      <c r="C124" s="128" t="s">
        <v>203</v>
      </c>
      <c r="D124" s="128" t="s">
        <v>141</v>
      </c>
      <c r="E124" s="129" t="s">
        <v>1027</v>
      </c>
      <c r="F124" s="130" t="s">
        <v>1028</v>
      </c>
      <c r="G124" s="131" t="s">
        <v>313</v>
      </c>
      <c r="H124" s="132">
        <v>10</v>
      </c>
      <c r="I124" s="133"/>
      <c r="J124" s="134">
        <f>ROUND(I124*H124,2)</f>
        <v>0</v>
      </c>
      <c r="K124" s="130" t="s">
        <v>145</v>
      </c>
      <c r="L124" s="33"/>
      <c r="M124" s="135" t="s">
        <v>19</v>
      </c>
      <c r="N124" s="136" t="s">
        <v>43</v>
      </c>
      <c r="P124" s="137">
        <f>O124*H124</f>
        <v>0</v>
      </c>
      <c r="Q124" s="137">
        <v>1.4215499999999999E-3</v>
      </c>
      <c r="R124" s="137">
        <f>Q124*H124</f>
        <v>1.4215499999999999E-2</v>
      </c>
      <c r="S124" s="137">
        <v>0</v>
      </c>
      <c r="T124" s="138">
        <f>S124*H124</f>
        <v>0</v>
      </c>
      <c r="AR124" s="139" t="s">
        <v>247</v>
      </c>
      <c r="AT124" s="139" t="s">
        <v>141</v>
      </c>
      <c r="AU124" s="139" t="s">
        <v>82</v>
      </c>
      <c r="AY124" s="18" t="s">
        <v>139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80</v>
      </c>
      <c r="BK124" s="140">
        <f>ROUND(I124*H124,2)</f>
        <v>0</v>
      </c>
      <c r="BL124" s="18" t="s">
        <v>247</v>
      </c>
      <c r="BM124" s="139" t="s">
        <v>1029</v>
      </c>
    </row>
    <row r="125" spans="2:65" s="1" customFormat="1" ht="11.25">
      <c r="B125" s="33"/>
      <c r="D125" s="141" t="s">
        <v>148</v>
      </c>
      <c r="F125" s="142" t="s">
        <v>1030</v>
      </c>
      <c r="I125" s="143"/>
      <c r="L125" s="33"/>
      <c r="M125" s="144"/>
      <c r="T125" s="54"/>
      <c r="AT125" s="18" t="s">
        <v>148</v>
      </c>
      <c r="AU125" s="18" t="s">
        <v>82</v>
      </c>
    </row>
    <row r="126" spans="2:65" s="12" customFormat="1" ht="11.25">
      <c r="B126" s="145"/>
      <c r="D126" s="146" t="s">
        <v>150</v>
      </c>
      <c r="E126" s="147" t="s">
        <v>19</v>
      </c>
      <c r="F126" s="148" t="s">
        <v>448</v>
      </c>
      <c r="H126" s="147" t="s">
        <v>19</v>
      </c>
      <c r="I126" s="149"/>
      <c r="L126" s="145"/>
      <c r="M126" s="150"/>
      <c r="T126" s="151"/>
      <c r="AT126" s="147" t="s">
        <v>150</v>
      </c>
      <c r="AU126" s="147" t="s">
        <v>82</v>
      </c>
      <c r="AV126" s="12" t="s">
        <v>80</v>
      </c>
      <c r="AW126" s="12" t="s">
        <v>33</v>
      </c>
      <c r="AX126" s="12" t="s">
        <v>72</v>
      </c>
      <c r="AY126" s="147" t="s">
        <v>139</v>
      </c>
    </row>
    <row r="127" spans="2:65" s="13" customFormat="1" ht="11.25">
      <c r="B127" s="152"/>
      <c r="D127" s="146" t="s">
        <v>150</v>
      </c>
      <c r="E127" s="153" t="s">
        <v>19</v>
      </c>
      <c r="F127" s="154" t="s">
        <v>1031</v>
      </c>
      <c r="H127" s="155">
        <v>10</v>
      </c>
      <c r="I127" s="156"/>
      <c r="L127" s="152"/>
      <c r="M127" s="157"/>
      <c r="T127" s="158"/>
      <c r="AT127" s="153" t="s">
        <v>150</v>
      </c>
      <c r="AU127" s="153" t="s">
        <v>82</v>
      </c>
      <c r="AV127" s="13" t="s">
        <v>82</v>
      </c>
      <c r="AW127" s="13" t="s">
        <v>33</v>
      </c>
      <c r="AX127" s="13" t="s">
        <v>72</v>
      </c>
      <c r="AY127" s="153" t="s">
        <v>139</v>
      </c>
    </row>
    <row r="128" spans="2:65" s="14" customFormat="1" ht="11.25">
      <c r="B128" s="159"/>
      <c r="D128" s="146" t="s">
        <v>150</v>
      </c>
      <c r="E128" s="160" t="s">
        <v>19</v>
      </c>
      <c r="F128" s="161" t="s">
        <v>154</v>
      </c>
      <c r="H128" s="162">
        <v>10</v>
      </c>
      <c r="I128" s="163"/>
      <c r="L128" s="159"/>
      <c r="M128" s="164"/>
      <c r="T128" s="165"/>
      <c r="AT128" s="160" t="s">
        <v>150</v>
      </c>
      <c r="AU128" s="160" t="s">
        <v>82</v>
      </c>
      <c r="AV128" s="14" t="s">
        <v>146</v>
      </c>
      <c r="AW128" s="14" t="s">
        <v>33</v>
      </c>
      <c r="AX128" s="14" t="s">
        <v>80</v>
      </c>
      <c r="AY128" s="160" t="s">
        <v>139</v>
      </c>
    </row>
    <row r="129" spans="2:65" s="1" customFormat="1" ht="16.5" customHeight="1">
      <c r="B129" s="33"/>
      <c r="C129" s="128" t="s">
        <v>209</v>
      </c>
      <c r="D129" s="128" t="s">
        <v>141</v>
      </c>
      <c r="E129" s="129" t="s">
        <v>1032</v>
      </c>
      <c r="F129" s="130" t="s">
        <v>1033</v>
      </c>
      <c r="G129" s="131" t="s">
        <v>313</v>
      </c>
      <c r="H129" s="132">
        <v>2</v>
      </c>
      <c r="I129" s="133"/>
      <c r="J129" s="134">
        <f>ROUND(I129*H129,2)</f>
        <v>0</v>
      </c>
      <c r="K129" s="130" t="s">
        <v>145</v>
      </c>
      <c r="L129" s="33"/>
      <c r="M129" s="135" t="s">
        <v>19</v>
      </c>
      <c r="N129" s="136" t="s">
        <v>43</v>
      </c>
      <c r="P129" s="137">
        <f>O129*H129</f>
        <v>0</v>
      </c>
      <c r="Q129" s="137">
        <v>2.0098999999999998E-3</v>
      </c>
      <c r="R129" s="137">
        <f>Q129*H129</f>
        <v>4.0197999999999996E-3</v>
      </c>
      <c r="S129" s="137">
        <v>0</v>
      </c>
      <c r="T129" s="138">
        <f>S129*H129</f>
        <v>0</v>
      </c>
      <c r="AR129" s="139" t="s">
        <v>247</v>
      </c>
      <c r="AT129" s="139" t="s">
        <v>141</v>
      </c>
      <c r="AU129" s="139" t="s">
        <v>82</v>
      </c>
      <c r="AY129" s="18" t="s">
        <v>139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80</v>
      </c>
      <c r="BK129" s="140">
        <f>ROUND(I129*H129,2)</f>
        <v>0</v>
      </c>
      <c r="BL129" s="18" t="s">
        <v>247</v>
      </c>
      <c r="BM129" s="139" t="s">
        <v>1034</v>
      </c>
    </row>
    <row r="130" spans="2:65" s="1" customFormat="1" ht="11.25">
      <c r="B130" s="33"/>
      <c r="D130" s="141" t="s">
        <v>148</v>
      </c>
      <c r="F130" s="142" t="s">
        <v>1035</v>
      </c>
      <c r="I130" s="143"/>
      <c r="L130" s="33"/>
      <c r="M130" s="144"/>
      <c r="T130" s="54"/>
      <c r="AT130" s="18" t="s">
        <v>148</v>
      </c>
      <c r="AU130" s="18" t="s">
        <v>82</v>
      </c>
    </row>
    <row r="131" spans="2:65" s="12" customFormat="1" ht="11.25">
      <c r="B131" s="145"/>
      <c r="D131" s="146" t="s">
        <v>150</v>
      </c>
      <c r="E131" s="147" t="s">
        <v>19</v>
      </c>
      <c r="F131" s="148" t="s">
        <v>448</v>
      </c>
      <c r="H131" s="147" t="s">
        <v>19</v>
      </c>
      <c r="I131" s="149"/>
      <c r="L131" s="145"/>
      <c r="M131" s="150"/>
      <c r="T131" s="151"/>
      <c r="AT131" s="147" t="s">
        <v>150</v>
      </c>
      <c r="AU131" s="147" t="s">
        <v>82</v>
      </c>
      <c r="AV131" s="12" t="s">
        <v>80</v>
      </c>
      <c r="AW131" s="12" t="s">
        <v>33</v>
      </c>
      <c r="AX131" s="12" t="s">
        <v>72</v>
      </c>
      <c r="AY131" s="147" t="s">
        <v>139</v>
      </c>
    </row>
    <row r="132" spans="2:65" s="13" customFormat="1" ht="11.25">
      <c r="B132" s="152"/>
      <c r="D132" s="146" t="s">
        <v>150</v>
      </c>
      <c r="E132" s="153" t="s">
        <v>19</v>
      </c>
      <c r="F132" s="154" t="s">
        <v>687</v>
      </c>
      <c r="H132" s="155">
        <v>2</v>
      </c>
      <c r="I132" s="156"/>
      <c r="L132" s="152"/>
      <c r="M132" s="157"/>
      <c r="T132" s="158"/>
      <c r="AT132" s="153" t="s">
        <v>150</v>
      </c>
      <c r="AU132" s="153" t="s">
        <v>82</v>
      </c>
      <c r="AV132" s="13" t="s">
        <v>82</v>
      </c>
      <c r="AW132" s="13" t="s">
        <v>33</v>
      </c>
      <c r="AX132" s="13" t="s">
        <v>72</v>
      </c>
      <c r="AY132" s="153" t="s">
        <v>139</v>
      </c>
    </row>
    <row r="133" spans="2:65" s="14" customFormat="1" ht="11.25">
      <c r="B133" s="159"/>
      <c r="D133" s="146" t="s">
        <v>150</v>
      </c>
      <c r="E133" s="160" t="s">
        <v>19</v>
      </c>
      <c r="F133" s="161" t="s">
        <v>154</v>
      </c>
      <c r="H133" s="162">
        <v>2</v>
      </c>
      <c r="I133" s="163"/>
      <c r="L133" s="159"/>
      <c r="M133" s="164"/>
      <c r="T133" s="165"/>
      <c r="AT133" s="160" t="s">
        <v>150</v>
      </c>
      <c r="AU133" s="160" t="s">
        <v>82</v>
      </c>
      <c r="AV133" s="14" t="s">
        <v>146</v>
      </c>
      <c r="AW133" s="14" t="s">
        <v>33</v>
      </c>
      <c r="AX133" s="14" t="s">
        <v>80</v>
      </c>
      <c r="AY133" s="160" t="s">
        <v>139</v>
      </c>
    </row>
    <row r="134" spans="2:65" s="1" customFormat="1" ht="16.5" customHeight="1">
      <c r="B134" s="33"/>
      <c r="C134" s="128" t="s">
        <v>215</v>
      </c>
      <c r="D134" s="128" t="s">
        <v>141</v>
      </c>
      <c r="E134" s="129" t="s">
        <v>1036</v>
      </c>
      <c r="F134" s="130" t="s">
        <v>1037</v>
      </c>
      <c r="G134" s="131" t="s">
        <v>313</v>
      </c>
      <c r="H134" s="132">
        <v>7</v>
      </c>
      <c r="I134" s="133"/>
      <c r="J134" s="134">
        <f>ROUND(I134*H134,2)</f>
        <v>0</v>
      </c>
      <c r="K134" s="130" t="s">
        <v>145</v>
      </c>
      <c r="L134" s="33"/>
      <c r="M134" s="135" t="s">
        <v>19</v>
      </c>
      <c r="N134" s="136" t="s">
        <v>43</v>
      </c>
      <c r="P134" s="137">
        <f>O134*H134</f>
        <v>0</v>
      </c>
      <c r="Q134" s="137">
        <v>4.7649999999999998E-4</v>
      </c>
      <c r="R134" s="137">
        <f>Q134*H134</f>
        <v>3.3354999999999999E-3</v>
      </c>
      <c r="S134" s="137">
        <v>0</v>
      </c>
      <c r="T134" s="138">
        <f>S134*H134</f>
        <v>0</v>
      </c>
      <c r="AR134" s="139" t="s">
        <v>247</v>
      </c>
      <c r="AT134" s="139" t="s">
        <v>141</v>
      </c>
      <c r="AU134" s="139" t="s">
        <v>82</v>
      </c>
      <c r="AY134" s="18" t="s">
        <v>139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8" t="s">
        <v>80</v>
      </c>
      <c r="BK134" s="140">
        <f>ROUND(I134*H134,2)</f>
        <v>0</v>
      </c>
      <c r="BL134" s="18" t="s">
        <v>247</v>
      </c>
      <c r="BM134" s="139" t="s">
        <v>1038</v>
      </c>
    </row>
    <row r="135" spans="2:65" s="1" customFormat="1" ht="11.25">
      <c r="B135" s="33"/>
      <c r="D135" s="141" t="s">
        <v>148</v>
      </c>
      <c r="F135" s="142" t="s">
        <v>1039</v>
      </c>
      <c r="I135" s="143"/>
      <c r="L135" s="33"/>
      <c r="M135" s="144"/>
      <c r="T135" s="54"/>
      <c r="AT135" s="18" t="s">
        <v>148</v>
      </c>
      <c r="AU135" s="18" t="s">
        <v>82</v>
      </c>
    </row>
    <row r="136" spans="2:65" s="12" customFormat="1" ht="11.25">
      <c r="B136" s="145"/>
      <c r="D136" s="146" t="s">
        <v>150</v>
      </c>
      <c r="E136" s="147" t="s">
        <v>19</v>
      </c>
      <c r="F136" s="148" t="s">
        <v>448</v>
      </c>
      <c r="H136" s="147" t="s">
        <v>19</v>
      </c>
      <c r="I136" s="149"/>
      <c r="L136" s="145"/>
      <c r="M136" s="150"/>
      <c r="T136" s="151"/>
      <c r="AT136" s="147" t="s">
        <v>150</v>
      </c>
      <c r="AU136" s="147" t="s">
        <v>82</v>
      </c>
      <c r="AV136" s="12" t="s">
        <v>80</v>
      </c>
      <c r="AW136" s="12" t="s">
        <v>33</v>
      </c>
      <c r="AX136" s="12" t="s">
        <v>72</v>
      </c>
      <c r="AY136" s="147" t="s">
        <v>139</v>
      </c>
    </row>
    <row r="137" spans="2:65" s="13" customFormat="1" ht="11.25">
      <c r="B137" s="152"/>
      <c r="D137" s="146" t="s">
        <v>150</v>
      </c>
      <c r="E137" s="153" t="s">
        <v>19</v>
      </c>
      <c r="F137" s="154" t="s">
        <v>234</v>
      </c>
      <c r="H137" s="155">
        <v>7</v>
      </c>
      <c r="I137" s="156"/>
      <c r="L137" s="152"/>
      <c r="M137" s="157"/>
      <c r="T137" s="158"/>
      <c r="AT137" s="153" t="s">
        <v>150</v>
      </c>
      <c r="AU137" s="153" t="s">
        <v>82</v>
      </c>
      <c r="AV137" s="13" t="s">
        <v>82</v>
      </c>
      <c r="AW137" s="13" t="s">
        <v>33</v>
      </c>
      <c r="AX137" s="13" t="s">
        <v>72</v>
      </c>
      <c r="AY137" s="153" t="s">
        <v>139</v>
      </c>
    </row>
    <row r="138" spans="2:65" s="14" customFormat="1" ht="11.25">
      <c r="B138" s="159"/>
      <c r="D138" s="146" t="s">
        <v>150</v>
      </c>
      <c r="E138" s="160" t="s">
        <v>19</v>
      </c>
      <c r="F138" s="161" t="s">
        <v>154</v>
      </c>
      <c r="H138" s="162">
        <v>7</v>
      </c>
      <c r="I138" s="163"/>
      <c r="L138" s="159"/>
      <c r="M138" s="164"/>
      <c r="T138" s="165"/>
      <c r="AT138" s="160" t="s">
        <v>150</v>
      </c>
      <c r="AU138" s="160" t="s">
        <v>82</v>
      </c>
      <c r="AV138" s="14" t="s">
        <v>146</v>
      </c>
      <c r="AW138" s="14" t="s">
        <v>33</v>
      </c>
      <c r="AX138" s="14" t="s">
        <v>80</v>
      </c>
      <c r="AY138" s="160" t="s">
        <v>139</v>
      </c>
    </row>
    <row r="139" spans="2:65" s="1" customFormat="1" ht="16.5" customHeight="1">
      <c r="B139" s="33"/>
      <c r="C139" s="128" t="s">
        <v>227</v>
      </c>
      <c r="D139" s="128" t="s">
        <v>141</v>
      </c>
      <c r="E139" s="129" t="s">
        <v>1040</v>
      </c>
      <c r="F139" s="130" t="s">
        <v>1041</v>
      </c>
      <c r="G139" s="131" t="s">
        <v>313</v>
      </c>
      <c r="H139" s="132">
        <v>15</v>
      </c>
      <c r="I139" s="133"/>
      <c r="J139" s="134">
        <f>ROUND(I139*H139,2)</f>
        <v>0</v>
      </c>
      <c r="K139" s="130" t="s">
        <v>145</v>
      </c>
      <c r="L139" s="33"/>
      <c r="M139" s="135" t="s">
        <v>19</v>
      </c>
      <c r="N139" s="136" t="s">
        <v>43</v>
      </c>
      <c r="P139" s="137">
        <f>O139*H139</f>
        <v>0</v>
      </c>
      <c r="Q139" s="137">
        <v>7.092E-4</v>
      </c>
      <c r="R139" s="137">
        <f>Q139*H139</f>
        <v>1.0638E-2</v>
      </c>
      <c r="S139" s="137">
        <v>0</v>
      </c>
      <c r="T139" s="138">
        <f>S139*H139</f>
        <v>0</v>
      </c>
      <c r="AR139" s="139" t="s">
        <v>247</v>
      </c>
      <c r="AT139" s="139" t="s">
        <v>141</v>
      </c>
      <c r="AU139" s="139" t="s">
        <v>82</v>
      </c>
      <c r="AY139" s="18" t="s">
        <v>139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8" t="s">
        <v>80</v>
      </c>
      <c r="BK139" s="140">
        <f>ROUND(I139*H139,2)</f>
        <v>0</v>
      </c>
      <c r="BL139" s="18" t="s">
        <v>247</v>
      </c>
      <c r="BM139" s="139" t="s">
        <v>1042</v>
      </c>
    </row>
    <row r="140" spans="2:65" s="1" customFormat="1" ht="11.25">
      <c r="B140" s="33"/>
      <c r="D140" s="141" t="s">
        <v>148</v>
      </c>
      <c r="F140" s="142" t="s">
        <v>1043</v>
      </c>
      <c r="I140" s="143"/>
      <c r="L140" s="33"/>
      <c r="M140" s="144"/>
      <c r="T140" s="54"/>
      <c r="AT140" s="18" t="s">
        <v>148</v>
      </c>
      <c r="AU140" s="18" t="s">
        <v>82</v>
      </c>
    </row>
    <row r="141" spans="2:65" s="12" customFormat="1" ht="11.25">
      <c r="B141" s="145"/>
      <c r="D141" s="146" t="s">
        <v>150</v>
      </c>
      <c r="E141" s="147" t="s">
        <v>19</v>
      </c>
      <c r="F141" s="148" t="s">
        <v>448</v>
      </c>
      <c r="H141" s="147" t="s">
        <v>19</v>
      </c>
      <c r="I141" s="149"/>
      <c r="L141" s="145"/>
      <c r="M141" s="150"/>
      <c r="T141" s="151"/>
      <c r="AT141" s="147" t="s">
        <v>150</v>
      </c>
      <c r="AU141" s="147" t="s">
        <v>82</v>
      </c>
      <c r="AV141" s="12" t="s">
        <v>80</v>
      </c>
      <c r="AW141" s="12" t="s">
        <v>33</v>
      </c>
      <c r="AX141" s="12" t="s">
        <v>72</v>
      </c>
      <c r="AY141" s="147" t="s">
        <v>139</v>
      </c>
    </row>
    <row r="142" spans="2:65" s="13" customFormat="1" ht="11.25">
      <c r="B142" s="152"/>
      <c r="D142" s="146" t="s">
        <v>150</v>
      </c>
      <c r="E142" s="153" t="s">
        <v>19</v>
      </c>
      <c r="F142" s="154" t="s">
        <v>1044</v>
      </c>
      <c r="H142" s="155">
        <v>15</v>
      </c>
      <c r="I142" s="156"/>
      <c r="L142" s="152"/>
      <c r="M142" s="157"/>
      <c r="T142" s="158"/>
      <c r="AT142" s="153" t="s">
        <v>150</v>
      </c>
      <c r="AU142" s="153" t="s">
        <v>82</v>
      </c>
      <c r="AV142" s="13" t="s">
        <v>82</v>
      </c>
      <c r="AW142" s="13" t="s">
        <v>33</v>
      </c>
      <c r="AX142" s="13" t="s">
        <v>72</v>
      </c>
      <c r="AY142" s="153" t="s">
        <v>139</v>
      </c>
    </row>
    <row r="143" spans="2:65" s="14" customFormat="1" ht="11.25">
      <c r="B143" s="159"/>
      <c r="D143" s="146" t="s">
        <v>150</v>
      </c>
      <c r="E143" s="160" t="s">
        <v>19</v>
      </c>
      <c r="F143" s="161" t="s">
        <v>154</v>
      </c>
      <c r="H143" s="162">
        <v>15</v>
      </c>
      <c r="I143" s="163"/>
      <c r="L143" s="159"/>
      <c r="M143" s="164"/>
      <c r="T143" s="165"/>
      <c r="AT143" s="160" t="s">
        <v>150</v>
      </c>
      <c r="AU143" s="160" t="s">
        <v>82</v>
      </c>
      <c r="AV143" s="14" t="s">
        <v>146</v>
      </c>
      <c r="AW143" s="14" t="s">
        <v>33</v>
      </c>
      <c r="AX143" s="14" t="s">
        <v>80</v>
      </c>
      <c r="AY143" s="160" t="s">
        <v>139</v>
      </c>
    </row>
    <row r="144" spans="2:65" s="1" customFormat="1" ht="16.5" customHeight="1">
      <c r="B144" s="33"/>
      <c r="C144" s="128" t="s">
        <v>235</v>
      </c>
      <c r="D144" s="128" t="s">
        <v>141</v>
      </c>
      <c r="E144" s="129" t="s">
        <v>1045</v>
      </c>
      <c r="F144" s="130" t="s">
        <v>1046</v>
      </c>
      <c r="G144" s="131" t="s">
        <v>313</v>
      </c>
      <c r="H144" s="132">
        <v>5</v>
      </c>
      <c r="I144" s="133"/>
      <c r="J144" s="134">
        <f>ROUND(I144*H144,2)</f>
        <v>0</v>
      </c>
      <c r="K144" s="130" t="s">
        <v>145</v>
      </c>
      <c r="L144" s="33"/>
      <c r="M144" s="135" t="s">
        <v>19</v>
      </c>
      <c r="N144" s="136" t="s">
        <v>43</v>
      </c>
      <c r="P144" s="137">
        <f>O144*H144</f>
        <v>0</v>
      </c>
      <c r="Q144" s="137">
        <v>2.2361999999999998E-3</v>
      </c>
      <c r="R144" s="137">
        <f>Q144*H144</f>
        <v>1.1181E-2</v>
      </c>
      <c r="S144" s="137">
        <v>0</v>
      </c>
      <c r="T144" s="138">
        <f>S144*H144</f>
        <v>0</v>
      </c>
      <c r="AR144" s="139" t="s">
        <v>247</v>
      </c>
      <c r="AT144" s="139" t="s">
        <v>141</v>
      </c>
      <c r="AU144" s="139" t="s">
        <v>82</v>
      </c>
      <c r="AY144" s="18" t="s">
        <v>139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8" t="s">
        <v>80</v>
      </c>
      <c r="BK144" s="140">
        <f>ROUND(I144*H144,2)</f>
        <v>0</v>
      </c>
      <c r="BL144" s="18" t="s">
        <v>247</v>
      </c>
      <c r="BM144" s="139" t="s">
        <v>1047</v>
      </c>
    </row>
    <row r="145" spans="2:65" s="1" customFormat="1" ht="11.25">
      <c r="B145" s="33"/>
      <c r="D145" s="141" t="s">
        <v>148</v>
      </c>
      <c r="F145" s="142" t="s">
        <v>1048</v>
      </c>
      <c r="I145" s="143"/>
      <c r="L145" s="33"/>
      <c r="M145" s="144"/>
      <c r="T145" s="54"/>
      <c r="AT145" s="18" t="s">
        <v>148</v>
      </c>
      <c r="AU145" s="18" t="s">
        <v>82</v>
      </c>
    </row>
    <row r="146" spans="2:65" s="12" customFormat="1" ht="11.25">
      <c r="B146" s="145"/>
      <c r="D146" s="146" t="s">
        <v>150</v>
      </c>
      <c r="E146" s="147" t="s">
        <v>19</v>
      </c>
      <c r="F146" s="148" t="s">
        <v>448</v>
      </c>
      <c r="H146" s="147" t="s">
        <v>19</v>
      </c>
      <c r="I146" s="149"/>
      <c r="L146" s="145"/>
      <c r="M146" s="150"/>
      <c r="T146" s="151"/>
      <c r="AT146" s="147" t="s">
        <v>150</v>
      </c>
      <c r="AU146" s="147" t="s">
        <v>82</v>
      </c>
      <c r="AV146" s="12" t="s">
        <v>80</v>
      </c>
      <c r="AW146" s="12" t="s">
        <v>33</v>
      </c>
      <c r="AX146" s="12" t="s">
        <v>72</v>
      </c>
      <c r="AY146" s="147" t="s">
        <v>139</v>
      </c>
    </row>
    <row r="147" spans="2:65" s="13" customFormat="1" ht="11.25">
      <c r="B147" s="152"/>
      <c r="D147" s="146" t="s">
        <v>150</v>
      </c>
      <c r="E147" s="153" t="s">
        <v>19</v>
      </c>
      <c r="F147" s="154" t="s">
        <v>681</v>
      </c>
      <c r="H147" s="155">
        <v>5</v>
      </c>
      <c r="I147" s="156"/>
      <c r="L147" s="152"/>
      <c r="M147" s="157"/>
      <c r="T147" s="158"/>
      <c r="AT147" s="153" t="s">
        <v>150</v>
      </c>
      <c r="AU147" s="153" t="s">
        <v>82</v>
      </c>
      <c r="AV147" s="13" t="s">
        <v>82</v>
      </c>
      <c r="AW147" s="13" t="s">
        <v>33</v>
      </c>
      <c r="AX147" s="13" t="s">
        <v>72</v>
      </c>
      <c r="AY147" s="153" t="s">
        <v>139</v>
      </c>
    </row>
    <row r="148" spans="2:65" s="14" customFormat="1" ht="11.25">
      <c r="B148" s="159"/>
      <c r="D148" s="146" t="s">
        <v>150</v>
      </c>
      <c r="E148" s="160" t="s">
        <v>19</v>
      </c>
      <c r="F148" s="161" t="s">
        <v>154</v>
      </c>
      <c r="H148" s="162">
        <v>5</v>
      </c>
      <c r="I148" s="163"/>
      <c r="L148" s="159"/>
      <c r="M148" s="164"/>
      <c r="T148" s="165"/>
      <c r="AT148" s="160" t="s">
        <v>150</v>
      </c>
      <c r="AU148" s="160" t="s">
        <v>82</v>
      </c>
      <c r="AV148" s="14" t="s">
        <v>146</v>
      </c>
      <c r="AW148" s="14" t="s">
        <v>33</v>
      </c>
      <c r="AX148" s="14" t="s">
        <v>80</v>
      </c>
      <c r="AY148" s="160" t="s">
        <v>139</v>
      </c>
    </row>
    <row r="149" spans="2:65" s="1" customFormat="1" ht="16.5" customHeight="1">
      <c r="B149" s="33"/>
      <c r="C149" s="128" t="s">
        <v>8</v>
      </c>
      <c r="D149" s="128" t="s">
        <v>141</v>
      </c>
      <c r="E149" s="129" t="s">
        <v>1049</v>
      </c>
      <c r="F149" s="130" t="s">
        <v>1050</v>
      </c>
      <c r="G149" s="131" t="s">
        <v>230</v>
      </c>
      <c r="H149" s="132">
        <v>3</v>
      </c>
      <c r="I149" s="133"/>
      <c r="J149" s="134">
        <f>ROUND(I149*H149,2)</f>
        <v>0</v>
      </c>
      <c r="K149" s="130" t="s">
        <v>145</v>
      </c>
      <c r="L149" s="33"/>
      <c r="M149" s="135" t="s">
        <v>19</v>
      </c>
      <c r="N149" s="136" t="s">
        <v>43</v>
      </c>
      <c r="P149" s="137">
        <f>O149*H149</f>
        <v>0</v>
      </c>
      <c r="Q149" s="137">
        <v>0</v>
      </c>
      <c r="R149" s="137">
        <f>Q149*H149</f>
        <v>0</v>
      </c>
      <c r="S149" s="137">
        <v>0</v>
      </c>
      <c r="T149" s="138">
        <f>S149*H149</f>
        <v>0</v>
      </c>
      <c r="AR149" s="139" t="s">
        <v>247</v>
      </c>
      <c r="AT149" s="139" t="s">
        <v>141</v>
      </c>
      <c r="AU149" s="139" t="s">
        <v>82</v>
      </c>
      <c r="AY149" s="18" t="s">
        <v>139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8" t="s">
        <v>80</v>
      </c>
      <c r="BK149" s="140">
        <f>ROUND(I149*H149,2)</f>
        <v>0</v>
      </c>
      <c r="BL149" s="18" t="s">
        <v>247</v>
      </c>
      <c r="BM149" s="139" t="s">
        <v>1051</v>
      </c>
    </row>
    <row r="150" spans="2:65" s="1" customFormat="1" ht="11.25">
      <c r="B150" s="33"/>
      <c r="D150" s="141" t="s">
        <v>148</v>
      </c>
      <c r="F150" s="142" t="s">
        <v>1052</v>
      </c>
      <c r="I150" s="143"/>
      <c r="L150" s="33"/>
      <c r="M150" s="144"/>
      <c r="T150" s="54"/>
      <c r="AT150" s="18" t="s">
        <v>148</v>
      </c>
      <c r="AU150" s="18" t="s">
        <v>82</v>
      </c>
    </row>
    <row r="151" spans="2:65" s="1" customFormat="1" ht="16.5" customHeight="1">
      <c r="B151" s="33"/>
      <c r="C151" s="128" t="s">
        <v>247</v>
      </c>
      <c r="D151" s="128" t="s">
        <v>141</v>
      </c>
      <c r="E151" s="129" t="s">
        <v>1053</v>
      </c>
      <c r="F151" s="130" t="s">
        <v>1054</v>
      </c>
      <c r="G151" s="131" t="s">
        <v>230</v>
      </c>
      <c r="H151" s="132">
        <v>8</v>
      </c>
      <c r="I151" s="133"/>
      <c r="J151" s="134">
        <f>ROUND(I151*H151,2)</f>
        <v>0</v>
      </c>
      <c r="K151" s="130" t="s">
        <v>145</v>
      </c>
      <c r="L151" s="33"/>
      <c r="M151" s="135" t="s">
        <v>19</v>
      </c>
      <c r="N151" s="136" t="s">
        <v>43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247</v>
      </c>
      <c r="AT151" s="139" t="s">
        <v>141</v>
      </c>
      <c r="AU151" s="139" t="s">
        <v>82</v>
      </c>
      <c r="AY151" s="18" t="s">
        <v>139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8" t="s">
        <v>80</v>
      </c>
      <c r="BK151" s="140">
        <f>ROUND(I151*H151,2)</f>
        <v>0</v>
      </c>
      <c r="BL151" s="18" t="s">
        <v>247</v>
      </c>
      <c r="BM151" s="139" t="s">
        <v>1055</v>
      </c>
    </row>
    <row r="152" spans="2:65" s="1" customFormat="1" ht="11.25">
      <c r="B152" s="33"/>
      <c r="D152" s="141" t="s">
        <v>148</v>
      </c>
      <c r="F152" s="142" t="s">
        <v>1056</v>
      </c>
      <c r="I152" s="143"/>
      <c r="L152" s="33"/>
      <c r="M152" s="144"/>
      <c r="T152" s="54"/>
      <c r="AT152" s="18" t="s">
        <v>148</v>
      </c>
      <c r="AU152" s="18" t="s">
        <v>82</v>
      </c>
    </row>
    <row r="153" spans="2:65" s="1" customFormat="1" ht="16.5" customHeight="1">
      <c r="B153" s="33"/>
      <c r="C153" s="128" t="s">
        <v>255</v>
      </c>
      <c r="D153" s="128" t="s">
        <v>141</v>
      </c>
      <c r="E153" s="129" t="s">
        <v>1057</v>
      </c>
      <c r="F153" s="130" t="s">
        <v>1058</v>
      </c>
      <c r="G153" s="131" t="s">
        <v>230</v>
      </c>
      <c r="H153" s="132">
        <v>3</v>
      </c>
      <c r="I153" s="133"/>
      <c r="J153" s="134">
        <f>ROUND(I153*H153,2)</f>
        <v>0</v>
      </c>
      <c r="K153" s="130" t="s">
        <v>145</v>
      </c>
      <c r="L153" s="33"/>
      <c r="M153" s="135" t="s">
        <v>19</v>
      </c>
      <c r="N153" s="136" t="s">
        <v>43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247</v>
      </c>
      <c r="AT153" s="139" t="s">
        <v>141</v>
      </c>
      <c r="AU153" s="139" t="s">
        <v>82</v>
      </c>
      <c r="AY153" s="18" t="s">
        <v>139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8" t="s">
        <v>80</v>
      </c>
      <c r="BK153" s="140">
        <f>ROUND(I153*H153,2)</f>
        <v>0</v>
      </c>
      <c r="BL153" s="18" t="s">
        <v>247</v>
      </c>
      <c r="BM153" s="139" t="s">
        <v>1059</v>
      </c>
    </row>
    <row r="154" spans="2:65" s="1" customFormat="1" ht="11.25">
      <c r="B154" s="33"/>
      <c r="D154" s="141" t="s">
        <v>148</v>
      </c>
      <c r="F154" s="142" t="s">
        <v>1060</v>
      </c>
      <c r="I154" s="143"/>
      <c r="L154" s="33"/>
      <c r="M154" s="144"/>
      <c r="T154" s="54"/>
      <c r="AT154" s="18" t="s">
        <v>148</v>
      </c>
      <c r="AU154" s="18" t="s">
        <v>82</v>
      </c>
    </row>
    <row r="155" spans="2:65" s="1" customFormat="1" ht="16.5" customHeight="1">
      <c r="B155" s="33"/>
      <c r="C155" s="128" t="s">
        <v>263</v>
      </c>
      <c r="D155" s="128" t="s">
        <v>141</v>
      </c>
      <c r="E155" s="129" t="s">
        <v>1061</v>
      </c>
      <c r="F155" s="130" t="s">
        <v>1062</v>
      </c>
      <c r="G155" s="131" t="s">
        <v>230</v>
      </c>
      <c r="H155" s="132">
        <v>2</v>
      </c>
      <c r="I155" s="133"/>
      <c r="J155" s="134">
        <f>ROUND(I155*H155,2)</f>
        <v>0</v>
      </c>
      <c r="K155" s="130" t="s">
        <v>145</v>
      </c>
      <c r="L155" s="33"/>
      <c r="M155" s="135" t="s">
        <v>19</v>
      </c>
      <c r="N155" s="136" t="s">
        <v>43</v>
      </c>
      <c r="P155" s="137">
        <f>O155*H155</f>
        <v>0</v>
      </c>
      <c r="Q155" s="137">
        <v>4.7415000000000001E-3</v>
      </c>
      <c r="R155" s="137">
        <f>Q155*H155</f>
        <v>9.4830000000000001E-3</v>
      </c>
      <c r="S155" s="137">
        <v>0</v>
      </c>
      <c r="T155" s="138">
        <f>S155*H155</f>
        <v>0</v>
      </c>
      <c r="AR155" s="139" t="s">
        <v>247</v>
      </c>
      <c r="AT155" s="139" t="s">
        <v>141</v>
      </c>
      <c r="AU155" s="139" t="s">
        <v>82</v>
      </c>
      <c r="AY155" s="18" t="s">
        <v>139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8" t="s">
        <v>80</v>
      </c>
      <c r="BK155" s="140">
        <f>ROUND(I155*H155,2)</f>
        <v>0</v>
      </c>
      <c r="BL155" s="18" t="s">
        <v>247</v>
      </c>
      <c r="BM155" s="139" t="s">
        <v>1063</v>
      </c>
    </row>
    <row r="156" spans="2:65" s="1" customFormat="1" ht="11.25">
      <c r="B156" s="33"/>
      <c r="D156" s="141" t="s">
        <v>148</v>
      </c>
      <c r="F156" s="142" t="s">
        <v>1064</v>
      </c>
      <c r="I156" s="143"/>
      <c r="L156" s="33"/>
      <c r="M156" s="144"/>
      <c r="T156" s="54"/>
      <c r="AT156" s="18" t="s">
        <v>148</v>
      </c>
      <c r="AU156" s="18" t="s">
        <v>82</v>
      </c>
    </row>
    <row r="157" spans="2:65" s="1" customFormat="1" ht="16.5" customHeight="1">
      <c r="B157" s="33"/>
      <c r="C157" s="128" t="s">
        <v>290</v>
      </c>
      <c r="D157" s="128" t="s">
        <v>141</v>
      </c>
      <c r="E157" s="129" t="s">
        <v>1065</v>
      </c>
      <c r="F157" s="130" t="s">
        <v>1066</v>
      </c>
      <c r="G157" s="131" t="s">
        <v>313</v>
      </c>
      <c r="H157" s="132">
        <v>39</v>
      </c>
      <c r="I157" s="133"/>
      <c r="J157" s="134">
        <f>ROUND(I157*H157,2)</f>
        <v>0</v>
      </c>
      <c r="K157" s="130" t="s">
        <v>145</v>
      </c>
      <c r="L157" s="33"/>
      <c r="M157" s="135" t="s">
        <v>19</v>
      </c>
      <c r="N157" s="136" t="s">
        <v>43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247</v>
      </c>
      <c r="AT157" s="139" t="s">
        <v>141</v>
      </c>
      <c r="AU157" s="139" t="s">
        <v>82</v>
      </c>
      <c r="AY157" s="18" t="s">
        <v>139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8" t="s">
        <v>80</v>
      </c>
      <c r="BK157" s="140">
        <f>ROUND(I157*H157,2)</f>
        <v>0</v>
      </c>
      <c r="BL157" s="18" t="s">
        <v>247</v>
      </c>
      <c r="BM157" s="139" t="s">
        <v>1067</v>
      </c>
    </row>
    <row r="158" spans="2:65" s="1" customFormat="1" ht="11.25">
      <c r="B158" s="33"/>
      <c r="D158" s="141" t="s">
        <v>148</v>
      </c>
      <c r="F158" s="142" t="s">
        <v>1068</v>
      </c>
      <c r="I158" s="143"/>
      <c r="L158" s="33"/>
      <c r="M158" s="144"/>
      <c r="T158" s="54"/>
      <c r="AT158" s="18" t="s">
        <v>148</v>
      </c>
      <c r="AU158" s="18" t="s">
        <v>82</v>
      </c>
    </row>
    <row r="159" spans="2:65" s="1" customFormat="1" ht="16.5" customHeight="1">
      <c r="B159" s="33"/>
      <c r="C159" s="128" t="s">
        <v>297</v>
      </c>
      <c r="D159" s="128" t="s">
        <v>141</v>
      </c>
      <c r="E159" s="129" t="s">
        <v>1069</v>
      </c>
      <c r="F159" s="130" t="s">
        <v>1070</v>
      </c>
      <c r="G159" s="131" t="s">
        <v>230</v>
      </c>
      <c r="H159" s="132">
        <v>2</v>
      </c>
      <c r="I159" s="133"/>
      <c r="J159" s="134">
        <f>ROUND(I159*H159,2)</f>
        <v>0</v>
      </c>
      <c r="K159" s="130" t="s">
        <v>791</v>
      </c>
      <c r="L159" s="33"/>
      <c r="M159" s="135" t="s">
        <v>19</v>
      </c>
      <c r="N159" s="136" t="s">
        <v>43</v>
      </c>
      <c r="P159" s="137">
        <f>O159*H159</f>
        <v>0</v>
      </c>
      <c r="Q159" s="137">
        <v>2.0200000000000001E-3</v>
      </c>
      <c r="R159" s="137">
        <f>Q159*H159</f>
        <v>4.0400000000000002E-3</v>
      </c>
      <c r="S159" s="137">
        <v>0</v>
      </c>
      <c r="T159" s="138">
        <f>S159*H159</f>
        <v>0</v>
      </c>
      <c r="AR159" s="139" t="s">
        <v>247</v>
      </c>
      <c r="AT159" s="139" t="s">
        <v>141</v>
      </c>
      <c r="AU159" s="139" t="s">
        <v>82</v>
      </c>
      <c r="AY159" s="18" t="s">
        <v>139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8" t="s">
        <v>80</v>
      </c>
      <c r="BK159" s="140">
        <f>ROUND(I159*H159,2)</f>
        <v>0</v>
      </c>
      <c r="BL159" s="18" t="s">
        <v>247</v>
      </c>
      <c r="BM159" s="139" t="s">
        <v>1071</v>
      </c>
    </row>
    <row r="160" spans="2:65" s="1" customFormat="1" ht="16.5" customHeight="1">
      <c r="B160" s="33"/>
      <c r="C160" s="128" t="s">
        <v>7</v>
      </c>
      <c r="D160" s="128" t="s">
        <v>141</v>
      </c>
      <c r="E160" s="129" t="s">
        <v>1072</v>
      </c>
      <c r="F160" s="130" t="s">
        <v>1073</v>
      </c>
      <c r="G160" s="131" t="s">
        <v>230</v>
      </c>
      <c r="H160" s="132">
        <v>1</v>
      </c>
      <c r="I160" s="133"/>
      <c r="J160" s="134">
        <f>ROUND(I160*H160,2)</f>
        <v>0</v>
      </c>
      <c r="K160" s="130" t="s">
        <v>791</v>
      </c>
      <c r="L160" s="33"/>
      <c r="M160" s="135" t="s">
        <v>19</v>
      </c>
      <c r="N160" s="136" t="s">
        <v>43</v>
      </c>
      <c r="P160" s="137">
        <f>O160*H160</f>
        <v>0</v>
      </c>
      <c r="Q160" s="137">
        <v>2.0200000000000001E-3</v>
      </c>
      <c r="R160" s="137">
        <f>Q160*H160</f>
        <v>2.0200000000000001E-3</v>
      </c>
      <c r="S160" s="137">
        <v>0</v>
      </c>
      <c r="T160" s="138">
        <f>S160*H160</f>
        <v>0</v>
      </c>
      <c r="AR160" s="139" t="s">
        <v>247</v>
      </c>
      <c r="AT160" s="139" t="s">
        <v>141</v>
      </c>
      <c r="AU160" s="139" t="s">
        <v>82</v>
      </c>
      <c r="AY160" s="18" t="s">
        <v>139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8" t="s">
        <v>80</v>
      </c>
      <c r="BK160" s="140">
        <f>ROUND(I160*H160,2)</f>
        <v>0</v>
      </c>
      <c r="BL160" s="18" t="s">
        <v>247</v>
      </c>
      <c r="BM160" s="139" t="s">
        <v>1074</v>
      </c>
    </row>
    <row r="161" spans="2:65" s="1" customFormat="1" ht="24.2" customHeight="1">
      <c r="B161" s="33"/>
      <c r="C161" s="128" t="s">
        <v>310</v>
      </c>
      <c r="D161" s="128" t="s">
        <v>141</v>
      </c>
      <c r="E161" s="129" t="s">
        <v>1075</v>
      </c>
      <c r="F161" s="130" t="s">
        <v>1076</v>
      </c>
      <c r="G161" s="131" t="s">
        <v>185</v>
      </c>
      <c r="H161" s="132">
        <v>5.8999999999999997E-2</v>
      </c>
      <c r="I161" s="133"/>
      <c r="J161" s="134">
        <f>ROUND(I161*H161,2)</f>
        <v>0</v>
      </c>
      <c r="K161" s="130" t="s">
        <v>145</v>
      </c>
      <c r="L161" s="33"/>
      <c r="M161" s="135" t="s">
        <v>19</v>
      </c>
      <c r="N161" s="136" t="s">
        <v>43</v>
      </c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AR161" s="139" t="s">
        <v>247</v>
      </c>
      <c r="AT161" s="139" t="s">
        <v>141</v>
      </c>
      <c r="AU161" s="139" t="s">
        <v>82</v>
      </c>
      <c r="AY161" s="18" t="s">
        <v>139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8" t="s">
        <v>80</v>
      </c>
      <c r="BK161" s="140">
        <f>ROUND(I161*H161,2)</f>
        <v>0</v>
      </c>
      <c r="BL161" s="18" t="s">
        <v>247</v>
      </c>
      <c r="BM161" s="139" t="s">
        <v>1077</v>
      </c>
    </row>
    <row r="162" spans="2:65" s="1" customFormat="1" ht="11.25">
      <c r="B162" s="33"/>
      <c r="D162" s="141" t="s">
        <v>148</v>
      </c>
      <c r="F162" s="142" t="s">
        <v>1078</v>
      </c>
      <c r="I162" s="143"/>
      <c r="L162" s="33"/>
      <c r="M162" s="144"/>
      <c r="T162" s="54"/>
      <c r="AT162" s="18" t="s">
        <v>148</v>
      </c>
      <c r="AU162" s="18" t="s">
        <v>82</v>
      </c>
    </row>
    <row r="163" spans="2:65" s="1" customFormat="1" ht="24.2" customHeight="1">
      <c r="B163" s="33"/>
      <c r="C163" s="128" t="s">
        <v>318</v>
      </c>
      <c r="D163" s="128" t="s">
        <v>141</v>
      </c>
      <c r="E163" s="129" t="s">
        <v>1079</v>
      </c>
      <c r="F163" s="130" t="s">
        <v>1080</v>
      </c>
      <c r="G163" s="131" t="s">
        <v>185</v>
      </c>
      <c r="H163" s="132">
        <v>5.8999999999999997E-2</v>
      </c>
      <c r="I163" s="133"/>
      <c r="J163" s="134">
        <f>ROUND(I163*H163,2)</f>
        <v>0</v>
      </c>
      <c r="K163" s="130" t="s">
        <v>145</v>
      </c>
      <c r="L163" s="33"/>
      <c r="M163" s="135" t="s">
        <v>19</v>
      </c>
      <c r="N163" s="136" t="s">
        <v>43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247</v>
      </c>
      <c r="AT163" s="139" t="s">
        <v>141</v>
      </c>
      <c r="AU163" s="139" t="s">
        <v>82</v>
      </c>
      <c r="AY163" s="18" t="s">
        <v>139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8" t="s">
        <v>80</v>
      </c>
      <c r="BK163" s="140">
        <f>ROUND(I163*H163,2)</f>
        <v>0</v>
      </c>
      <c r="BL163" s="18" t="s">
        <v>247</v>
      </c>
      <c r="BM163" s="139" t="s">
        <v>1081</v>
      </c>
    </row>
    <row r="164" spans="2:65" s="1" customFormat="1" ht="11.25">
      <c r="B164" s="33"/>
      <c r="D164" s="141" t="s">
        <v>148</v>
      </c>
      <c r="F164" s="142" t="s">
        <v>1082</v>
      </c>
      <c r="I164" s="143"/>
      <c r="L164" s="33"/>
      <c r="M164" s="144"/>
      <c r="T164" s="54"/>
      <c r="AT164" s="18" t="s">
        <v>148</v>
      </c>
      <c r="AU164" s="18" t="s">
        <v>82</v>
      </c>
    </row>
    <row r="165" spans="2:65" s="11" customFormat="1" ht="22.9" customHeight="1">
      <c r="B165" s="116"/>
      <c r="D165" s="117" t="s">
        <v>71</v>
      </c>
      <c r="E165" s="126" t="s">
        <v>1083</v>
      </c>
      <c r="F165" s="126" t="s">
        <v>1084</v>
      </c>
      <c r="I165" s="119"/>
      <c r="J165" s="127">
        <f>BK165</f>
        <v>0</v>
      </c>
      <c r="L165" s="116"/>
      <c r="M165" s="121"/>
      <c r="P165" s="122">
        <f>SUM(P166:P206)</f>
        <v>0</v>
      </c>
      <c r="R165" s="122">
        <f>SUM(R166:R206)</f>
        <v>0.10931128600000002</v>
      </c>
      <c r="T165" s="123">
        <f>SUM(T166:T206)</f>
        <v>0</v>
      </c>
      <c r="AR165" s="117" t="s">
        <v>82</v>
      </c>
      <c r="AT165" s="124" t="s">
        <v>71</v>
      </c>
      <c r="AU165" s="124" t="s">
        <v>80</v>
      </c>
      <c r="AY165" s="117" t="s">
        <v>139</v>
      </c>
      <c r="BK165" s="125">
        <f>SUM(BK166:BK206)</f>
        <v>0</v>
      </c>
    </row>
    <row r="166" spans="2:65" s="1" customFormat="1" ht="21.75" customHeight="1">
      <c r="B166" s="33"/>
      <c r="C166" s="128" t="s">
        <v>326</v>
      </c>
      <c r="D166" s="128" t="s">
        <v>141</v>
      </c>
      <c r="E166" s="129" t="s">
        <v>1085</v>
      </c>
      <c r="F166" s="130" t="s">
        <v>1086</v>
      </c>
      <c r="G166" s="131" t="s">
        <v>313</v>
      </c>
      <c r="H166" s="132">
        <v>16</v>
      </c>
      <c r="I166" s="133"/>
      <c r="J166" s="134">
        <f>ROUND(I166*H166,2)</f>
        <v>0</v>
      </c>
      <c r="K166" s="130" t="s">
        <v>145</v>
      </c>
      <c r="L166" s="33"/>
      <c r="M166" s="135" t="s">
        <v>19</v>
      </c>
      <c r="N166" s="136" t="s">
        <v>43</v>
      </c>
      <c r="P166" s="137">
        <f>O166*H166</f>
        <v>0</v>
      </c>
      <c r="Q166" s="137">
        <v>8.4230000000000004E-4</v>
      </c>
      <c r="R166" s="137">
        <f>Q166*H166</f>
        <v>1.3476800000000001E-2</v>
      </c>
      <c r="S166" s="137">
        <v>0</v>
      </c>
      <c r="T166" s="138">
        <f>S166*H166</f>
        <v>0</v>
      </c>
      <c r="AR166" s="139" t="s">
        <v>247</v>
      </c>
      <c r="AT166" s="139" t="s">
        <v>141</v>
      </c>
      <c r="AU166" s="139" t="s">
        <v>82</v>
      </c>
      <c r="AY166" s="18" t="s">
        <v>139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80</v>
      </c>
      <c r="BK166" s="140">
        <f>ROUND(I166*H166,2)</f>
        <v>0</v>
      </c>
      <c r="BL166" s="18" t="s">
        <v>247</v>
      </c>
      <c r="BM166" s="139" t="s">
        <v>1087</v>
      </c>
    </row>
    <row r="167" spans="2:65" s="1" customFormat="1" ht="11.25">
      <c r="B167" s="33"/>
      <c r="D167" s="141" t="s">
        <v>148</v>
      </c>
      <c r="F167" s="142" t="s">
        <v>1088</v>
      </c>
      <c r="I167" s="143"/>
      <c r="L167" s="33"/>
      <c r="M167" s="144"/>
      <c r="T167" s="54"/>
      <c r="AT167" s="18" t="s">
        <v>148</v>
      </c>
      <c r="AU167" s="18" t="s">
        <v>82</v>
      </c>
    </row>
    <row r="168" spans="2:65" s="12" customFormat="1" ht="11.25">
      <c r="B168" s="145"/>
      <c r="D168" s="146" t="s">
        <v>150</v>
      </c>
      <c r="E168" s="147" t="s">
        <v>19</v>
      </c>
      <c r="F168" s="148" t="s">
        <v>1089</v>
      </c>
      <c r="H168" s="147" t="s">
        <v>19</v>
      </c>
      <c r="I168" s="149"/>
      <c r="L168" s="145"/>
      <c r="M168" s="150"/>
      <c r="T168" s="151"/>
      <c r="AT168" s="147" t="s">
        <v>150</v>
      </c>
      <c r="AU168" s="147" t="s">
        <v>82</v>
      </c>
      <c r="AV168" s="12" t="s">
        <v>80</v>
      </c>
      <c r="AW168" s="12" t="s">
        <v>33</v>
      </c>
      <c r="AX168" s="12" t="s">
        <v>72</v>
      </c>
      <c r="AY168" s="147" t="s">
        <v>139</v>
      </c>
    </row>
    <row r="169" spans="2:65" s="13" customFormat="1" ht="11.25">
      <c r="B169" s="152"/>
      <c r="D169" s="146" t="s">
        <v>150</v>
      </c>
      <c r="E169" s="153" t="s">
        <v>19</v>
      </c>
      <c r="F169" s="154" t="s">
        <v>1090</v>
      </c>
      <c r="H169" s="155">
        <v>16</v>
      </c>
      <c r="I169" s="156"/>
      <c r="L169" s="152"/>
      <c r="M169" s="157"/>
      <c r="T169" s="158"/>
      <c r="AT169" s="153" t="s">
        <v>150</v>
      </c>
      <c r="AU169" s="153" t="s">
        <v>82</v>
      </c>
      <c r="AV169" s="13" t="s">
        <v>82</v>
      </c>
      <c r="AW169" s="13" t="s">
        <v>33</v>
      </c>
      <c r="AX169" s="13" t="s">
        <v>72</v>
      </c>
      <c r="AY169" s="153" t="s">
        <v>139</v>
      </c>
    </row>
    <row r="170" spans="2:65" s="14" customFormat="1" ht="11.25">
      <c r="B170" s="159"/>
      <c r="D170" s="146" t="s">
        <v>150</v>
      </c>
      <c r="E170" s="160" t="s">
        <v>19</v>
      </c>
      <c r="F170" s="161" t="s">
        <v>154</v>
      </c>
      <c r="H170" s="162">
        <v>16</v>
      </c>
      <c r="I170" s="163"/>
      <c r="L170" s="159"/>
      <c r="M170" s="164"/>
      <c r="T170" s="165"/>
      <c r="AT170" s="160" t="s">
        <v>150</v>
      </c>
      <c r="AU170" s="160" t="s">
        <v>82</v>
      </c>
      <c r="AV170" s="14" t="s">
        <v>146</v>
      </c>
      <c r="AW170" s="14" t="s">
        <v>33</v>
      </c>
      <c r="AX170" s="14" t="s">
        <v>80</v>
      </c>
      <c r="AY170" s="160" t="s">
        <v>139</v>
      </c>
    </row>
    <row r="171" spans="2:65" s="1" customFormat="1" ht="21.75" customHeight="1">
      <c r="B171" s="33"/>
      <c r="C171" s="128" t="s">
        <v>331</v>
      </c>
      <c r="D171" s="128" t="s">
        <v>141</v>
      </c>
      <c r="E171" s="129" t="s">
        <v>1091</v>
      </c>
      <c r="F171" s="130" t="s">
        <v>1092</v>
      </c>
      <c r="G171" s="131" t="s">
        <v>313</v>
      </c>
      <c r="H171" s="132">
        <v>15</v>
      </c>
      <c r="I171" s="133"/>
      <c r="J171" s="134">
        <f>ROUND(I171*H171,2)</f>
        <v>0</v>
      </c>
      <c r="K171" s="130" t="s">
        <v>145</v>
      </c>
      <c r="L171" s="33"/>
      <c r="M171" s="135" t="s">
        <v>19</v>
      </c>
      <c r="N171" s="136" t="s">
        <v>43</v>
      </c>
      <c r="P171" s="137">
        <f>O171*H171</f>
        <v>0</v>
      </c>
      <c r="Q171" s="137">
        <v>1.1590999999999999E-3</v>
      </c>
      <c r="R171" s="137">
        <f>Q171*H171</f>
        <v>1.7386499999999999E-2</v>
      </c>
      <c r="S171" s="137">
        <v>0</v>
      </c>
      <c r="T171" s="138">
        <f>S171*H171</f>
        <v>0</v>
      </c>
      <c r="AR171" s="139" t="s">
        <v>247</v>
      </c>
      <c r="AT171" s="139" t="s">
        <v>141</v>
      </c>
      <c r="AU171" s="139" t="s">
        <v>82</v>
      </c>
      <c r="AY171" s="18" t="s">
        <v>139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8" t="s">
        <v>80</v>
      </c>
      <c r="BK171" s="140">
        <f>ROUND(I171*H171,2)</f>
        <v>0</v>
      </c>
      <c r="BL171" s="18" t="s">
        <v>247</v>
      </c>
      <c r="BM171" s="139" t="s">
        <v>1093</v>
      </c>
    </row>
    <row r="172" spans="2:65" s="1" customFormat="1" ht="11.25">
      <c r="B172" s="33"/>
      <c r="D172" s="141" t="s">
        <v>148</v>
      </c>
      <c r="F172" s="142" t="s">
        <v>1094</v>
      </c>
      <c r="I172" s="143"/>
      <c r="L172" s="33"/>
      <c r="M172" s="144"/>
      <c r="T172" s="54"/>
      <c r="AT172" s="18" t="s">
        <v>148</v>
      </c>
      <c r="AU172" s="18" t="s">
        <v>82</v>
      </c>
    </row>
    <row r="173" spans="2:65" s="12" customFormat="1" ht="11.25">
      <c r="B173" s="145"/>
      <c r="D173" s="146" t="s">
        <v>150</v>
      </c>
      <c r="E173" s="147" t="s">
        <v>19</v>
      </c>
      <c r="F173" s="148" t="s">
        <v>1089</v>
      </c>
      <c r="H173" s="147" t="s">
        <v>19</v>
      </c>
      <c r="I173" s="149"/>
      <c r="L173" s="145"/>
      <c r="M173" s="150"/>
      <c r="T173" s="151"/>
      <c r="AT173" s="147" t="s">
        <v>150</v>
      </c>
      <c r="AU173" s="147" t="s">
        <v>82</v>
      </c>
      <c r="AV173" s="12" t="s">
        <v>80</v>
      </c>
      <c r="AW173" s="12" t="s">
        <v>33</v>
      </c>
      <c r="AX173" s="12" t="s">
        <v>72</v>
      </c>
      <c r="AY173" s="147" t="s">
        <v>139</v>
      </c>
    </row>
    <row r="174" spans="2:65" s="13" customFormat="1" ht="11.25">
      <c r="B174" s="152"/>
      <c r="D174" s="146" t="s">
        <v>150</v>
      </c>
      <c r="E174" s="153" t="s">
        <v>19</v>
      </c>
      <c r="F174" s="154" t="s">
        <v>1044</v>
      </c>
      <c r="H174" s="155">
        <v>15</v>
      </c>
      <c r="I174" s="156"/>
      <c r="L174" s="152"/>
      <c r="M174" s="157"/>
      <c r="T174" s="158"/>
      <c r="AT174" s="153" t="s">
        <v>150</v>
      </c>
      <c r="AU174" s="153" t="s">
        <v>82</v>
      </c>
      <c r="AV174" s="13" t="s">
        <v>82</v>
      </c>
      <c r="AW174" s="13" t="s">
        <v>33</v>
      </c>
      <c r="AX174" s="13" t="s">
        <v>72</v>
      </c>
      <c r="AY174" s="153" t="s">
        <v>139</v>
      </c>
    </row>
    <row r="175" spans="2:65" s="14" customFormat="1" ht="11.25">
      <c r="B175" s="159"/>
      <c r="D175" s="146" t="s">
        <v>150</v>
      </c>
      <c r="E175" s="160" t="s">
        <v>19</v>
      </c>
      <c r="F175" s="161" t="s">
        <v>154</v>
      </c>
      <c r="H175" s="162">
        <v>15</v>
      </c>
      <c r="I175" s="163"/>
      <c r="L175" s="159"/>
      <c r="M175" s="164"/>
      <c r="T175" s="165"/>
      <c r="AT175" s="160" t="s">
        <v>150</v>
      </c>
      <c r="AU175" s="160" t="s">
        <v>82</v>
      </c>
      <c r="AV175" s="14" t="s">
        <v>146</v>
      </c>
      <c r="AW175" s="14" t="s">
        <v>33</v>
      </c>
      <c r="AX175" s="14" t="s">
        <v>80</v>
      </c>
      <c r="AY175" s="160" t="s">
        <v>139</v>
      </c>
    </row>
    <row r="176" spans="2:65" s="1" customFormat="1" ht="21.75" customHeight="1">
      <c r="B176" s="33"/>
      <c r="C176" s="128" t="s">
        <v>339</v>
      </c>
      <c r="D176" s="128" t="s">
        <v>141</v>
      </c>
      <c r="E176" s="129" t="s">
        <v>1095</v>
      </c>
      <c r="F176" s="130" t="s">
        <v>1096</v>
      </c>
      <c r="G176" s="131" t="s">
        <v>313</v>
      </c>
      <c r="H176" s="132">
        <v>20</v>
      </c>
      <c r="I176" s="133"/>
      <c r="J176" s="134">
        <f>ROUND(I176*H176,2)</f>
        <v>0</v>
      </c>
      <c r="K176" s="130" t="s">
        <v>145</v>
      </c>
      <c r="L176" s="33"/>
      <c r="M176" s="135" t="s">
        <v>19</v>
      </c>
      <c r="N176" s="136" t="s">
        <v>43</v>
      </c>
      <c r="P176" s="137">
        <f>O176*H176</f>
        <v>0</v>
      </c>
      <c r="Q176" s="137">
        <v>9.76972E-4</v>
      </c>
      <c r="R176" s="137">
        <f>Q176*H176</f>
        <v>1.9539439999999998E-2</v>
      </c>
      <c r="S176" s="137">
        <v>0</v>
      </c>
      <c r="T176" s="138">
        <f>S176*H176</f>
        <v>0</v>
      </c>
      <c r="AR176" s="139" t="s">
        <v>247</v>
      </c>
      <c r="AT176" s="139" t="s">
        <v>141</v>
      </c>
      <c r="AU176" s="139" t="s">
        <v>82</v>
      </c>
      <c r="AY176" s="18" t="s">
        <v>139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8" t="s">
        <v>80</v>
      </c>
      <c r="BK176" s="140">
        <f>ROUND(I176*H176,2)</f>
        <v>0</v>
      </c>
      <c r="BL176" s="18" t="s">
        <v>247</v>
      </c>
      <c r="BM176" s="139" t="s">
        <v>1097</v>
      </c>
    </row>
    <row r="177" spans="2:65" s="1" customFormat="1" ht="11.25">
      <c r="B177" s="33"/>
      <c r="D177" s="141" t="s">
        <v>148</v>
      </c>
      <c r="F177" s="142" t="s">
        <v>1098</v>
      </c>
      <c r="I177" s="143"/>
      <c r="L177" s="33"/>
      <c r="M177" s="144"/>
      <c r="T177" s="54"/>
      <c r="AT177" s="18" t="s">
        <v>148</v>
      </c>
      <c r="AU177" s="18" t="s">
        <v>82</v>
      </c>
    </row>
    <row r="178" spans="2:65" s="12" customFormat="1" ht="11.25">
      <c r="B178" s="145"/>
      <c r="D178" s="146" t="s">
        <v>150</v>
      </c>
      <c r="E178" s="147" t="s">
        <v>19</v>
      </c>
      <c r="F178" s="148" t="s">
        <v>1089</v>
      </c>
      <c r="H178" s="147" t="s">
        <v>19</v>
      </c>
      <c r="I178" s="149"/>
      <c r="L178" s="145"/>
      <c r="M178" s="150"/>
      <c r="T178" s="151"/>
      <c r="AT178" s="147" t="s">
        <v>150</v>
      </c>
      <c r="AU178" s="147" t="s">
        <v>82</v>
      </c>
      <c r="AV178" s="12" t="s">
        <v>80</v>
      </c>
      <c r="AW178" s="12" t="s">
        <v>33</v>
      </c>
      <c r="AX178" s="12" t="s">
        <v>72</v>
      </c>
      <c r="AY178" s="147" t="s">
        <v>139</v>
      </c>
    </row>
    <row r="179" spans="2:65" s="13" customFormat="1" ht="11.25">
      <c r="B179" s="152"/>
      <c r="D179" s="146" t="s">
        <v>150</v>
      </c>
      <c r="E179" s="153" t="s">
        <v>19</v>
      </c>
      <c r="F179" s="154" t="s">
        <v>1099</v>
      </c>
      <c r="H179" s="155">
        <v>20</v>
      </c>
      <c r="I179" s="156"/>
      <c r="L179" s="152"/>
      <c r="M179" s="157"/>
      <c r="T179" s="158"/>
      <c r="AT179" s="153" t="s">
        <v>150</v>
      </c>
      <c r="AU179" s="153" t="s">
        <v>82</v>
      </c>
      <c r="AV179" s="13" t="s">
        <v>82</v>
      </c>
      <c r="AW179" s="13" t="s">
        <v>33</v>
      </c>
      <c r="AX179" s="13" t="s">
        <v>72</v>
      </c>
      <c r="AY179" s="153" t="s">
        <v>139</v>
      </c>
    </row>
    <row r="180" spans="2:65" s="14" customFormat="1" ht="11.25">
      <c r="B180" s="159"/>
      <c r="D180" s="146" t="s">
        <v>150</v>
      </c>
      <c r="E180" s="160" t="s">
        <v>19</v>
      </c>
      <c r="F180" s="161" t="s">
        <v>154</v>
      </c>
      <c r="H180" s="162">
        <v>20</v>
      </c>
      <c r="I180" s="163"/>
      <c r="L180" s="159"/>
      <c r="M180" s="164"/>
      <c r="T180" s="165"/>
      <c r="AT180" s="160" t="s">
        <v>150</v>
      </c>
      <c r="AU180" s="160" t="s">
        <v>82</v>
      </c>
      <c r="AV180" s="14" t="s">
        <v>146</v>
      </c>
      <c r="AW180" s="14" t="s">
        <v>33</v>
      </c>
      <c r="AX180" s="14" t="s">
        <v>80</v>
      </c>
      <c r="AY180" s="160" t="s">
        <v>139</v>
      </c>
    </row>
    <row r="181" spans="2:65" s="1" customFormat="1" ht="21.75" customHeight="1">
      <c r="B181" s="33"/>
      <c r="C181" s="128" t="s">
        <v>345</v>
      </c>
      <c r="D181" s="128" t="s">
        <v>141</v>
      </c>
      <c r="E181" s="129" t="s">
        <v>1100</v>
      </c>
      <c r="F181" s="130" t="s">
        <v>1101</v>
      </c>
      <c r="G181" s="131" t="s">
        <v>313</v>
      </c>
      <c r="H181" s="132">
        <v>25</v>
      </c>
      <c r="I181" s="133"/>
      <c r="J181" s="134">
        <f>ROUND(I181*H181,2)</f>
        <v>0</v>
      </c>
      <c r="K181" s="130" t="s">
        <v>145</v>
      </c>
      <c r="L181" s="33"/>
      <c r="M181" s="135" t="s">
        <v>19</v>
      </c>
      <c r="N181" s="136" t="s">
        <v>43</v>
      </c>
      <c r="P181" s="137">
        <f>O181*H181</f>
        <v>0</v>
      </c>
      <c r="Q181" s="137">
        <v>1.2616000000000001E-3</v>
      </c>
      <c r="R181" s="137">
        <f>Q181*H181</f>
        <v>3.1540000000000006E-2</v>
      </c>
      <c r="S181" s="137">
        <v>0</v>
      </c>
      <c r="T181" s="138">
        <f>S181*H181</f>
        <v>0</v>
      </c>
      <c r="AR181" s="139" t="s">
        <v>247</v>
      </c>
      <c r="AT181" s="139" t="s">
        <v>141</v>
      </c>
      <c r="AU181" s="139" t="s">
        <v>82</v>
      </c>
      <c r="AY181" s="18" t="s">
        <v>139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8" t="s">
        <v>80</v>
      </c>
      <c r="BK181" s="140">
        <f>ROUND(I181*H181,2)</f>
        <v>0</v>
      </c>
      <c r="BL181" s="18" t="s">
        <v>247</v>
      </c>
      <c r="BM181" s="139" t="s">
        <v>1102</v>
      </c>
    </row>
    <row r="182" spans="2:65" s="1" customFormat="1" ht="11.25">
      <c r="B182" s="33"/>
      <c r="D182" s="141" t="s">
        <v>148</v>
      </c>
      <c r="F182" s="142" t="s">
        <v>1103</v>
      </c>
      <c r="I182" s="143"/>
      <c r="L182" s="33"/>
      <c r="M182" s="144"/>
      <c r="T182" s="54"/>
      <c r="AT182" s="18" t="s">
        <v>148</v>
      </c>
      <c r="AU182" s="18" t="s">
        <v>82</v>
      </c>
    </row>
    <row r="183" spans="2:65" s="12" customFormat="1" ht="11.25">
      <c r="B183" s="145"/>
      <c r="D183" s="146" t="s">
        <v>150</v>
      </c>
      <c r="E183" s="147" t="s">
        <v>19</v>
      </c>
      <c r="F183" s="148" t="s">
        <v>1089</v>
      </c>
      <c r="H183" s="147" t="s">
        <v>19</v>
      </c>
      <c r="I183" s="149"/>
      <c r="L183" s="145"/>
      <c r="M183" s="150"/>
      <c r="T183" s="151"/>
      <c r="AT183" s="147" t="s">
        <v>150</v>
      </c>
      <c r="AU183" s="147" t="s">
        <v>82</v>
      </c>
      <c r="AV183" s="12" t="s">
        <v>80</v>
      </c>
      <c r="AW183" s="12" t="s">
        <v>33</v>
      </c>
      <c r="AX183" s="12" t="s">
        <v>72</v>
      </c>
      <c r="AY183" s="147" t="s">
        <v>139</v>
      </c>
    </row>
    <row r="184" spans="2:65" s="13" customFormat="1" ht="11.25">
      <c r="B184" s="152"/>
      <c r="D184" s="146" t="s">
        <v>150</v>
      </c>
      <c r="E184" s="153" t="s">
        <v>19</v>
      </c>
      <c r="F184" s="154" t="s">
        <v>1104</v>
      </c>
      <c r="H184" s="155">
        <v>25</v>
      </c>
      <c r="I184" s="156"/>
      <c r="L184" s="152"/>
      <c r="M184" s="157"/>
      <c r="T184" s="158"/>
      <c r="AT184" s="153" t="s">
        <v>150</v>
      </c>
      <c r="AU184" s="153" t="s">
        <v>82</v>
      </c>
      <c r="AV184" s="13" t="s">
        <v>82</v>
      </c>
      <c r="AW184" s="13" t="s">
        <v>33</v>
      </c>
      <c r="AX184" s="13" t="s">
        <v>72</v>
      </c>
      <c r="AY184" s="153" t="s">
        <v>139</v>
      </c>
    </row>
    <row r="185" spans="2:65" s="14" customFormat="1" ht="11.25">
      <c r="B185" s="159"/>
      <c r="D185" s="146" t="s">
        <v>150</v>
      </c>
      <c r="E185" s="160" t="s">
        <v>19</v>
      </c>
      <c r="F185" s="161" t="s">
        <v>154</v>
      </c>
      <c r="H185" s="162">
        <v>25</v>
      </c>
      <c r="I185" s="163"/>
      <c r="L185" s="159"/>
      <c r="M185" s="164"/>
      <c r="T185" s="165"/>
      <c r="AT185" s="160" t="s">
        <v>150</v>
      </c>
      <c r="AU185" s="160" t="s">
        <v>82</v>
      </c>
      <c r="AV185" s="14" t="s">
        <v>146</v>
      </c>
      <c r="AW185" s="14" t="s">
        <v>33</v>
      </c>
      <c r="AX185" s="14" t="s">
        <v>80</v>
      </c>
      <c r="AY185" s="160" t="s">
        <v>139</v>
      </c>
    </row>
    <row r="186" spans="2:65" s="1" customFormat="1" ht="24.2" customHeight="1">
      <c r="B186" s="33"/>
      <c r="C186" s="128" t="s">
        <v>349</v>
      </c>
      <c r="D186" s="128" t="s">
        <v>141</v>
      </c>
      <c r="E186" s="129" t="s">
        <v>1105</v>
      </c>
      <c r="F186" s="130" t="s">
        <v>1106</v>
      </c>
      <c r="G186" s="131" t="s">
        <v>313</v>
      </c>
      <c r="H186" s="132">
        <v>36</v>
      </c>
      <c r="I186" s="133"/>
      <c r="J186" s="134">
        <f>ROUND(I186*H186,2)</f>
        <v>0</v>
      </c>
      <c r="K186" s="130" t="s">
        <v>145</v>
      </c>
      <c r="L186" s="33"/>
      <c r="M186" s="135" t="s">
        <v>19</v>
      </c>
      <c r="N186" s="136" t="s">
        <v>43</v>
      </c>
      <c r="P186" s="137">
        <f>O186*H186</f>
        <v>0</v>
      </c>
      <c r="Q186" s="137">
        <v>7.3860000000000001E-5</v>
      </c>
      <c r="R186" s="137">
        <f>Q186*H186</f>
        <v>2.6589600000000001E-3</v>
      </c>
      <c r="S186" s="137">
        <v>0</v>
      </c>
      <c r="T186" s="138">
        <f>S186*H186</f>
        <v>0</v>
      </c>
      <c r="AR186" s="139" t="s">
        <v>247</v>
      </c>
      <c r="AT186" s="139" t="s">
        <v>141</v>
      </c>
      <c r="AU186" s="139" t="s">
        <v>82</v>
      </c>
      <c r="AY186" s="18" t="s">
        <v>139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8" t="s">
        <v>80</v>
      </c>
      <c r="BK186" s="140">
        <f>ROUND(I186*H186,2)</f>
        <v>0</v>
      </c>
      <c r="BL186" s="18" t="s">
        <v>247</v>
      </c>
      <c r="BM186" s="139" t="s">
        <v>1107</v>
      </c>
    </row>
    <row r="187" spans="2:65" s="1" customFormat="1" ht="11.25">
      <c r="B187" s="33"/>
      <c r="D187" s="141" t="s">
        <v>148</v>
      </c>
      <c r="F187" s="142" t="s">
        <v>1108</v>
      </c>
      <c r="I187" s="143"/>
      <c r="L187" s="33"/>
      <c r="M187" s="144"/>
      <c r="T187" s="54"/>
      <c r="AT187" s="18" t="s">
        <v>148</v>
      </c>
      <c r="AU187" s="18" t="s">
        <v>82</v>
      </c>
    </row>
    <row r="188" spans="2:65" s="1" customFormat="1" ht="33" customHeight="1">
      <c r="B188" s="33"/>
      <c r="C188" s="128" t="s">
        <v>356</v>
      </c>
      <c r="D188" s="128" t="s">
        <v>141</v>
      </c>
      <c r="E188" s="129" t="s">
        <v>1109</v>
      </c>
      <c r="F188" s="130" t="s">
        <v>1110</v>
      </c>
      <c r="G188" s="131" t="s">
        <v>313</v>
      </c>
      <c r="H188" s="132">
        <v>40</v>
      </c>
      <c r="I188" s="133"/>
      <c r="J188" s="134">
        <f>ROUND(I188*H188,2)</f>
        <v>0</v>
      </c>
      <c r="K188" s="130" t="s">
        <v>145</v>
      </c>
      <c r="L188" s="33"/>
      <c r="M188" s="135" t="s">
        <v>19</v>
      </c>
      <c r="N188" s="136" t="s">
        <v>43</v>
      </c>
      <c r="P188" s="137">
        <f>O188*H188</f>
        <v>0</v>
      </c>
      <c r="Q188" s="137">
        <v>9.4640000000000002E-5</v>
      </c>
      <c r="R188" s="137">
        <f>Q188*H188</f>
        <v>3.7856000000000001E-3</v>
      </c>
      <c r="S188" s="137">
        <v>0</v>
      </c>
      <c r="T188" s="138">
        <f>S188*H188</f>
        <v>0</v>
      </c>
      <c r="AR188" s="139" t="s">
        <v>247</v>
      </c>
      <c r="AT188" s="139" t="s">
        <v>141</v>
      </c>
      <c r="AU188" s="139" t="s">
        <v>82</v>
      </c>
      <c r="AY188" s="18" t="s">
        <v>139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8" t="s">
        <v>80</v>
      </c>
      <c r="BK188" s="140">
        <f>ROUND(I188*H188,2)</f>
        <v>0</v>
      </c>
      <c r="BL188" s="18" t="s">
        <v>247</v>
      </c>
      <c r="BM188" s="139" t="s">
        <v>1111</v>
      </c>
    </row>
    <row r="189" spans="2:65" s="1" customFormat="1" ht="11.25">
      <c r="B189" s="33"/>
      <c r="D189" s="141" t="s">
        <v>148</v>
      </c>
      <c r="F189" s="142" t="s">
        <v>1112</v>
      </c>
      <c r="I189" s="143"/>
      <c r="L189" s="33"/>
      <c r="M189" s="144"/>
      <c r="T189" s="54"/>
      <c r="AT189" s="18" t="s">
        <v>148</v>
      </c>
      <c r="AU189" s="18" t="s">
        <v>82</v>
      </c>
    </row>
    <row r="190" spans="2:65" s="1" customFormat="1" ht="16.5" customHeight="1">
      <c r="B190" s="33"/>
      <c r="C190" s="128" t="s">
        <v>360</v>
      </c>
      <c r="D190" s="128" t="s">
        <v>141</v>
      </c>
      <c r="E190" s="129" t="s">
        <v>1113</v>
      </c>
      <c r="F190" s="130" t="s">
        <v>1114</v>
      </c>
      <c r="G190" s="131" t="s">
        <v>313</v>
      </c>
      <c r="H190" s="132">
        <v>18</v>
      </c>
      <c r="I190" s="133"/>
      <c r="J190" s="134">
        <f>ROUND(I190*H190,2)</f>
        <v>0</v>
      </c>
      <c r="K190" s="130" t="s">
        <v>145</v>
      </c>
      <c r="L190" s="33"/>
      <c r="M190" s="135" t="s">
        <v>19</v>
      </c>
      <c r="N190" s="136" t="s">
        <v>43</v>
      </c>
      <c r="P190" s="137">
        <f>O190*H190</f>
        <v>0</v>
      </c>
      <c r="Q190" s="137">
        <v>2.5250000000000001E-4</v>
      </c>
      <c r="R190" s="137">
        <f>Q190*H190</f>
        <v>4.5450000000000004E-3</v>
      </c>
      <c r="S190" s="137">
        <v>0</v>
      </c>
      <c r="T190" s="138">
        <f>S190*H190</f>
        <v>0</v>
      </c>
      <c r="AR190" s="139" t="s">
        <v>247</v>
      </c>
      <c r="AT190" s="139" t="s">
        <v>141</v>
      </c>
      <c r="AU190" s="139" t="s">
        <v>82</v>
      </c>
      <c r="AY190" s="18" t="s">
        <v>139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8" t="s">
        <v>80</v>
      </c>
      <c r="BK190" s="140">
        <f>ROUND(I190*H190,2)</f>
        <v>0</v>
      </c>
      <c r="BL190" s="18" t="s">
        <v>247</v>
      </c>
      <c r="BM190" s="139" t="s">
        <v>1115</v>
      </c>
    </row>
    <row r="191" spans="2:65" s="1" customFormat="1" ht="11.25">
      <c r="B191" s="33"/>
      <c r="D191" s="141" t="s">
        <v>148</v>
      </c>
      <c r="F191" s="142" t="s">
        <v>1116</v>
      </c>
      <c r="I191" s="143"/>
      <c r="L191" s="33"/>
      <c r="M191" s="144"/>
      <c r="T191" s="54"/>
      <c r="AT191" s="18" t="s">
        <v>148</v>
      </c>
      <c r="AU191" s="18" t="s">
        <v>82</v>
      </c>
    </row>
    <row r="192" spans="2:65" s="12" customFormat="1" ht="11.25">
      <c r="B192" s="145"/>
      <c r="D192" s="146" t="s">
        <v>150</v>
      </c>
      <c r="E192" s="147" t="s">
        <v>19</v>
      </c>
      <c r="F192" s="148" t="s">
        <v>1089</v>
      </c>
      <c r="H192" s="147" t="s">
        <v>19</v>
      </c>
      <c r="I192" s="149"/>
      <c r="L192" s="145"/>
      <c r="M192" s="150"/>
      <c r="T192" s="151"/>
      <c r="AT192" s="147" t="s">
        <v>150</v>
      </c>
      <c r="AU192" s="147" t="s">
        <v>82</v>
      </c>
      <c r="AV192" s="12" t="s">
        <v>80</v>
      </c>
      <c r="AW192" s="12" t="s">
        <v>33</v>
      </c>
      <c r="AX192" s="12" t="s">
        <v>72</v>
      </c>
      <c r="AY192" s="147" t="s">
        <v>139</v>
      </c>
    </row>
    <row r="193" spans="2:65" s="12" customFormat="1" ht="11.25">
      <c r="B193" s="145"/>
      <c r="D193" s="146" t="s">
        <v>150</v>
      </c>
      <c r="E193" s="147" t="s">
        <v>19</v>
      </c>
      <c r="F193" s="148" t="s">
        <v>1117</v>
      </c>
      <c r="H193" s="147" t="s">
        <v>19</v>
      </c>
      <c r="I193" s="149"/>
      <c r="L193" s="145"/>
      <c r="M193" s="150"/>
      <c r="T193" s="151"/>
      <c r="AT193" s="147" t="s">
        <v>150</v>
      </c>
      <c r="AU193" s="147" t="s">
        <v>82</v>
      </c>
      <c r="AV193" s="12" t="s">
        <v>80</v>
      </c>
      <c r="AW193" s="12" t="s">
        <v>33</v>
      </c>
      <c r="AX193" s="12" t="s">
        <v>72</v>
      </c>
      <c r="AY193" s="147" t="s">
        <v>139</v>
      </c>
    </row>
    <row r="194" spans="2:65" s="13" customFormat="1" ht="11.25">
      <c r="B194" s="152"/>
      <c r="D194" s="146" t="s">
        <v>150</v>
      </c>
      <c r="E194" s="153" t="s">
        <v>19</v>
      </c>
      <c r="F194" s="154" t="s">
        <v>1118</v>
      </c>
      <c r="H194" s="155">
        <v>18</v>
      </c>
      <c r="I194" s="156"/>
      <c r="L194" s="152"/>
      <c r="M194" s="157"/>
      <c r="T194" s="158"/>
      <c r="AT194" s="153" t="s">
        <v>150</v>
      </c>
      <c r="AU194" s="153" t="s">
        <v>82</v>
      </c>
      <c r="AV194" s="13" t="s">
        <v>82</v>
      </c>
      <c r="AW194" s="13" t="s">
        <v>33</v>
      </c>
      <c r="AX194" s="13" t="s">
        <v>72</v>
      </c>
      <c r="AY194" s="153" t="s">
        <v>139</v>
      </c>
    </row>
    <row r="195" spans="2:65" s="14" customFormat="1" ht="11.25">
      <c r="B195" s="159"/>
      <c r="D195" s="146" t="s">
        <v>150</v>
      </c>
      <c r="E195" s="160" t="s">
        <v>19</v>
      </c>
      <c r="F195" s="161" t="s">
        <v>154</v>
      </c>
      <c r="H195" s="162">
        <v>18</v>
      </c>
      <c r="I195" s="163"/>
      <c r="L195" s="159"/>
      <c r="M195" s="164"/>
      <c r="T195" s="165"/>
      <c r="AT195" s="160" t="s">
        <v>150</v>
      </c>
      <c r="AU195" s="160" t="s">
        <v>82</v>
      </c>
      <c r="AV195" s="14" t="s">
        <v>146</v>
      </c>
      <c r="AW195" s="14" t="s">
        <v>33</v>
      </c>
      <c r="AX195" s="14" t="s">
        <v>80</v>
      </c>
      <c r="AY195" s="160" t="s">
        <v>139</v>
      </c>
    </row>
    <row r="196" spans="2:65" s="1" customFormat="1" ht="16.5" customHeight="1">
      <c r="B196" s="33"/>
      <c r="C196" s="128" t="s">
        <v>364</v>
      </c>
      <c r="D196" s="128" t="s">
        <v>141</v>
      </c>
      <c r="E196" s="129" t="s">
        <v>1119</v>
      </c>
      <c r="F196" s="130" t="s">
        <v>1120</v>
      </c>
      <c r="G196" s="131" t="s">
        <v>230</v>
      </c>
      <c r="H196" s="132">
        <v>25</v>
      </c>
      <c r="I196" s="133"/>
      <c r="J196" s="134">
        <f>ROUND(I196*H196,2)</f>
        <v>0</v>
      </c>
      <c r="K196" s="130" t="s">
        <v>145</v>
      </c>
      <c r="L196" s="33"/>
      <c r="M196" s="135" t="s">
        <v>19</v>
      </c>
      <c r="N196" s="136" t="s">
        <v>43</v>
      </c>
      <c r="P196" s="137">
        <f>O196*H196</f>
        <v>0</v>
      </c>
      <c r="Q196" s="137">
        <v>0</v>
      </c>
      <c r="R196" s="137">
        <f>Q196*H196</f>
        <v>0</v>
      </c>
      <c r="S196" s="137">
        <v>0</v>
      </c>
      <c r="T196" s="138">
        <f>S196*H196</f>
        <v>0</v>
      </c>
      <c r="AR196" s="139" t="s">
        <v>247</v>
      </c>
      <c r="AT196" s="139" t="s">
        <v>141</v>
      </c>
      <c r="AU196" s="139" t="s">
        <v>82</v>
      </c>
      <c r="AY196" s="18" t="s">
        <v>139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8" t="s">
        <v>80</v>
      </c>
      <c r="BK196" s="140">
        <f>ROUND(I196*H196,2)</f>
        <v>0</v>
      </c>
      <c r="BL196" s="18" t="s">
        <v>247</v>
      </c>
      <c r="BM196" s="139" t="s">
        <v>1121</v>
      </c>
    </row>
    <row r="197" spans="2:65" s="1" customFormat="1" ht="11.25">
      <c r="B197" s="33"/>
      <c r="D197" s="141" t="s">
        <v>148</v>
      </c>
      <c r="F197" s="142" t="s">
        <v>1122</v>
      </c>
      <c r="I197" s="143"/>
      <c r="L197" s="33"/>
      <c r="M197" s="144"/>
      <c r="T197" s="54"/>
      <c r="AT197" s="18" t="s">
        <v>148</v>
      </c>
      <c r="AU197" s="18" t="s">
        <v>82</v>
      </c>
    </row>
    <row r="198" spans="2:65" s="1" customFormat="1" ht="24.2" customHeight="1">
      <c r="B198" s="33"/>
      <c r="C198" s="128" t="s">
        <v>371</v>
      </c>
      <c r="D198" s="128" t="s">
        <v>141</v>
      </c>
      <c r="E198" s="129" t="s">
        <v>1123</v>
      </c>
      <c r="F198" s="130" t="s">
        <v>1124</v>
      </c>
      <c r="G198" s="131" t="s">
        <v>313</v>
      </c>
      <c r="H198" s="132">
        <v>76</v>
      </c>
      <c r="I198" s="133"/>
      <c r="J198" s="134">
        <f>ROUND(I198*H198,2)</f>
        <v>0</v>
      </c>
      <c r="K198" s="130" t="s">
        <v>145</v>
      </c>
      <c r="L198" s="33"/>
      <c r="M198" s="135" t="s">
        <v>19</v>
      </c>
      <c r="N198" s="136" t="s">
        <v>43</v>
      </c>
      <c r="P198" s="137">
        <f>O198*H198</f>
        <v>0</v>
      </c>
      <c r="Q198" s="137">
        <v>1.8972349999999999E-4</v>
      </c>
      <c r="R198" s="137">
        <f>Q198*H198</f>
        <v>1.4418986E-2</v>
      </c>
      <c r="S198" s="137">
        <v>0</v>
      </c>
      <c r="T198" s="138">
        <f>S198*H198</f>
        <v>0</v>
      </c>
      <c r="AR198" s="139" t="s">
        <v>247</v>
      </c>
      <c r="AT198" s="139" t="s">
        <v>141</v>
      </c>
      <c r="AU198" s="139" t="s">
        <v>82</v>
      </c>
      <c r="AY198" s="18" t="s">
        <v>139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8" t="s">
        <v>80</v>
      </c>
      <c r="BK198" s="140">
        <f>ROUND(I198*H198,2)</f>
        <v>0</v>
      </c>
      <c r="BL198" s="18" t="s">
        <v>247</v>
      </c>
      <c r="BM198" s="139" t="s">
        <v>1125</v>
      </c>
    </row>
    <row r="199" spans="2:65" s="1" customFormat="1" ht="11.25">
      <c r="B199" s="33"/>
      <c r="D199" s="141" t="s">
        <v>148</v>
      </c>
      <c r="F199" s="142" t="s">
        <v>1126</v>
      </c>
      <c r="I199" s="143"/>
      <c r="L199" s="33"/>
      <c r="M199" s="144"/>
      <c r="T199" s="54"/>
      <c r="AT199" s="18" t="s">
        <v>148</v>
      </c>
      <c r="AU199" s="18" t="s">
        <v>82</v>
      </c>
    </row>
    <row r="200" spans="2:65" s="1" customFormat="1" ht="21.75" customHeight="1">
      <c r="B200" s="33"/>
      <c r="C200" s="128" t="s">
        <v>377</v>
      </c>
      <c r="D200" s="128" t="s">
        <v>141</v>
      </c>
      <c r="E200" s="129" t="s">
        <v>1127</v>
      </c>
      <c r="F200" s="130" t="s">
        <v>1128</v>
      </c>
      <c r="G200" s="131" t="s">
        <v>313</v>
      </c>
      <c r="H200" s="132">
        <v>76</v>
      </c>
      <c r="I200" s="133"/>
      <c r="J200" s="134">
        <f>ROUND(I200*H200,2)</f>
        <v>0</v>
      </c>
      <c r="K200" s="130" t="s">
        <v>145</v>
      </c>
      <c r="L200" s="33"/>
      <c r="M200" s="135" t="s">
        <v>19</v>
      </c>
      <c r="N200" s="136" t="s">
        <v>43</v>
      </c>
      <c r="P200" s="137">
        <f>O200*H200</f>
        <v>0</v>
      </c>
      <c r="Q200" s="137">
        <v>1.0000000000000001E-5</v>
      </c>
      <c r="R200" s="137">
        <f>Q200*H200</f>
        <v>7.6000000000000004E-4</v>
      </c>
      <c r="S200" s="137">
        <v>0</v>
      </c>
      <c r="T200" s="138">
        <f>S200*H200</f>
        <v>0</v>
      </c>
      <c r="AR200" s="139" t="s">
        <v>247</v>
      </c>
      <c r="AT200" s="139" t="s">
        <v>141</v>
      </c>
      <c r="AU200" s="139" t="s">
        <v>82</v>
      </c>
      <c r="AY200" s="18" t="s">
        <v>139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8" t="s">
        <v>80</v>
      </c>
      <c r="BK200" s="140">
        <f>ROUND(I200*H200,2)</f>
        <v>0</v>
      </c>
      <c r="BL200" s="18" t="s">
        <v>247</v>
      </c>
      <c r="BM200" s="139" t="s">
        <v>1129</v>
      </c>
    </row>
    <row r="201" spans="2:65" s="1" customFormat="1" ht="11.25">
      <c r="B201" s="33"/>
      <c r="D201" s="141" t="s">
        <v>148</v>
      </c>
      <c r="F201" s="142" t="s">
        <v>1130</v>
      </c>
      <c r="I201" s="143"/>
      <c r="L201" s="33"/>
      <c r="M201" s="144"/>
      <c r="T201" s="54"/>
      <c r="AT201" s="18" t="s">
        <v>148</v>
      </c>
      <c r="AU201" s="18" t="s">
        <v>82</v>
      </c>
    </row>
    <row r="202" spans="2:65" s="1" customFormat="1" ht="16.5" customHeight="1">
      <c r="B202" s="33"/>
      <c r="C202" s="128" t="s">
        <v>392</v>
      </c>
      <c r="D202" s="128" t="s">
        <v>141</v>
      </c>
      <c r="E202" s="129" t="s">
        <v>1131</v>
      </c>
      <c r="F202" s="130" t="s">
        <v>1132</v>
      </c>
      <c r="G202" s="131" t="s">
        <v>1017</v>
      </c>
      <c r="H202" s="132">
        <v>1</v>
      </c>
      <c r="I202" s="133"/>
      <c r="J202" s="134">
        <f>ROUND(I202*H202,2)</f>
        <v>0</v>
      </c>
      <c r="K202" s="130" t="s">
        <v>791</v>
      </c>
      <c r="L202" s="33"/>
      <c r="M202" s="135" t="s">
        <v>19</v>
      </c>
      <c r="N202" s="136" t="s">
        <v>43</v>
      </c>
      <c r="P202" s="137">
        <f>O202*H202</f>
        <v>0</v>
      </c>
      <c r="Q202" s="137">
        <v>1.1999999999999999E-3</v>
      </c>
      <c r="R202" s="137">
        <f>Q202*H202</f>
        <v>1.1999999999999999E-3</v>
      </c>
      <c r="S202" s="137">
        <v>0</v>
      </c>
      <c r="T202" s="138">
        <f>S202*H202</f>
        <v>0</v>
      </c>
      <c r="AR202" s="139" t="s">
        <v>247</v>
      </c>
      <c r="AT202" s="139" t="s">
        <v>141</v>
      </c>
      <c r="AU202" s="139" t="s">
        <v>82</v>
      </c>
      <c r="AY202" s="18" t="s">
        <v>139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8" t="s">
        <v>80</v>
      </c>
      <c r="BK202" s="140">
        <f>ROUND(I202*H202,2)</f>
        <v>0</v>
      </c>
      <c r="BL202" s="18" t="s">
        <v>247</v>
      </c>
      <c r="BM202" s="139" t="s">
        <v>1133</v>
      </c>
    </row>
    <row r="203" spans="2:65" s="1" customFormat="1" ht="24.2" customHeight="1">
      <c r="B203" s="33"/>
      <c r="C203" s="128" t="s">
        <v>399</v>
      </c>
      <c r="D203" s="128" t="s">
        <v>141</v>
      </c>
      <c r="E203" s="129" t="s">
        <v>1134</v>
      </c>
      <c r="F203" s="130" t="s">
        <v>1135</v>
      </c>
      <c r="G203" s="131" t="s">
        <v>185</v>
      </c>
      <c r="H203" s="132">
        <v>0.109</v>
      </c>
      <c r="I203" s="133"/>
      <c r="J203" s="134">
        <f>ROUND(I203*H203,2)</f>
        <v>0</v>
      </c>
      <c r="K203" s="130" t="s">
        <v>145</v>
      </c>
      <c r="L203" s="33"/>
      <c r="M203" s="135" t="s">
        <v>19</v>
      </c>
      <c r="N203" s="136" t="s">
        <v>43</v>
      </c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AR203" s="139" t="s">
        <v>247</v>
      </c>
      <c r="AT203" s="139" t="s">
        <v>141</v>
      </c>
      <c r="AU203" s="139" t="s">
        <v>82</v>
      </c>
      <c r="AY203" s="18" t="s">
        <v>139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8" t="s">
        <v>80</v>
      </c>
      <c r="BK203" s="140">
        <f>ROUND(I203*H203,2)</f>
        <v>0</v>
      </c>
      <c r="BL203" s="18" t="s">
        <v>247</v>
      </c>
      <c r="BM203" s="139" t="s">
        <v>1136</v>
      </c>
    </row>
    <row r="204" spans="2:65" s="1" customFormat="1" ht="11.25">
      <c r="B204" s="33"/>
      <c r="D204" s="141" t="s">
        <v>148</v>
      </c>
      <c r="F204" s="142" t="s">
        <v>1137</v>
      </c>
      <c r="I204" s="143"/>
      <c r="L204" s="33"/>
      <c r="M204" s="144"/>
      <c r="T204" s="54"/>
      <c r="AT204" s="18" t="s">
        <v>148</v>
      </c>
      <c r="AU204" s="18" t="s">
        <v>82</v>
      </c>
    </row>
    <row r="205" spans="2:65" s="1" customFormat="1" ht="24.2" customHeight="1">
      <c r="B205" s="33"/>
      <c r="C205" s="128" t="s">
        <v>405</v>
      </c>
      <c r="D205" s="128" t="s">
        <v>141</v>
      </c>
      <c r="E205" s="129" t="s">
        <v>1138</v>
      </c>
      <c r="F205" s="130" t="s">
        <v>1139</v>
      </c>
      <c r="G205" s="131" t="s">
        <v>185</v>
      </c>
      <c r="H205" s="132">
        <v>0.109</v>
      </c>
      <c r="I205" s="133"/>
      <c r="J205" s="134">
        <f>ROUND(I205*H205,2)</f>
        <v>0</v>
      </c>
      <c r="K205" s="130" t="s">
        <v>145</v>
      </c>
      <c r="L205" s="33"/>
      <c r="M205" s="135" t="s">
        <v>19</v>
      </c>
      <c r="N205" s="136" t="s">
        <v>43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AR205" s="139" t="s">
        <v>247</v>
      </c>
      <c r="AT205" s="139" t="s">
        <v>141</v>
      </c>
      <c r="AU205" s="139" t="s">
        <v>82</v>
      </c>
      <c r="AY205" s="18" t="s">
        <v>139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8" t="s">
        <v>80</v>
      </c>
      <c r="BK205" s="140">
        <f>ROUND(I205*H205,2)</f>
        <v>0</v>
      </c>
      <c r="BL205" s="18" t="s">
        <v>247</v>
      </c>
      <c r="BM205" s="139" t="s">
        <v>1140</v>
      </c>
    </row>
    <row r="206" spans="2:65" s="1" customFormat="1" ht="11.25">
      <c r="B206" s="33"/>
      <c r="D206" s="141" t="s">
        <v>148</v>
      </c>
      <c r="F206" s="142" t="s">
        <v>1141</v>
      </c>
      <c r="I206" s="143"/>
      <c r="L206" s="33"/>
      <c r="M206" s="144"/>
      <c r="T206" s="54"/>
      <c r="AT206" s="18" t="s">
        <v>148</v>
      </c>
      <c r="AU206" s="18" t="s">
        <v>82</v>
      </c>
    </row>
    <row r="207" spans="2:65" s="11" customFormat="1" ht="22.9" customHeight="1">
      <c r="B207" s="116"/>
      <c r="D207" s="117" t="s">
        <v>71</v>
      </c>
      <c r="E207" s="126" t="s">
        <v>673</v>
      </c>
      <c r="F207" s="126" t="s">
        <v>674</v>
      </c>
      <c r="I207" s="119"/>
      <c r="J207" s="127">
        <f>BK207</f>
        <v>0</v>
      </c>
      <c r="L207" s="116"/>
      <c r="M207" s="121"/>
      <c r="P207" s="122">
        <f>SUM(P208:P262)</f>
        <v>0</v>
      </c>
      <c r="R207" s="122">
        <f>SUM(R208:R262)</f>
        <v>0.27112057519999999</v>
      </c>
      <c r="T207" s="123">
        <f>SUM(T208:T262)</f>
        <v>0</v>
      </c>
      <c r="AR207" s="117" t="s">
        <v>82</v>
      </c>
      <c r="AT207" s="124" t="s">
        <v>71</v>
      </c>
      <c r="AU207" s="124" t="s">
        <v>80</v>
      </c>
      <c r="AY207" s="117" t="s">
        <v>139</v>
      </c>
      <c r="BK207" s="125">
        <f>SUM(BK208:BK262)</f>
        <v>0</v>
      </c>
    </row>
    <row r="208" spans="2:65" s="1" customFormat="1" ht="16.5" customHeight="1">
      <c r="B208" s="33"/>
      <c r="C208" s="128" t="s">
        <v>421</v>
      </c>
      <c r="D208" s="128" t="s">
        <v>141</v>
      </c>
      <c r="E208" s="129" t="s">
        <v>1142</v>
      </c>
      <c r="F208" s="130" t="s">
        <v>1143</v>
      </c>
      <c r="G208" s="131" t="s">
        <v>678</v>
      </c>
      <c r="H208" s="132">
        <v>3</v>
      </c>
      <c r="I208" s="133"/>
      <c r="J208" s="134">
        <f>ROUND(I208*H208,2)</f>
        <v>0</v>
      </c>
      <c r="K208" s="130" t="s">
        <v>145</v>
      </c>
      <c r="L208" s="33"/>
      <c r="M208" s="135" t="s">
        <v>19</v>
      </c>
      <c r="N208" s="136" t="s">
        <v>43</v>
      </c>
      <c r="P208" s="137">
        <f>O208*H208</f>
        <v>0</v>
      </c>
      <c r="Q208" s="137">
        <v>2.8937463300000001E-2</v>
      </c>
      <c r="R208" s="137">
        <f>Q208*H208</f>
        <v>8.6812389900000009E-2</v>
      </c>
      <c r="S208" s="137">
        <v>0</v>
      </c>
      <c r="T208" s="138">
        <f>S208*H208</f>
        <v>0</v>
      </c>
      <c r="AR208" s="139" t="s">
        <v>247</v>
      </c>
      <c r="AT208" s="139" t="s">
        <v>141</v>
      </c>
      <c r="AU208" s="139" t="s">
        <v>82</v>
      </c>
      <c r="AY208" s="18" t="s">
        <v>139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8" t="s">
        <v>80</v>
      </c>
      <c r="BK208" s="140">
        <f>ROUND(I208*H208,2)</f>
        <v>0</v>
      </c>
      <c r="BL208" s="18" t="s">
        <v>247</v>
      </c>
      <c r="BM208" s="139" t="s">
        <v>1144</v>
      </c>
    </row>
    <row r="209" spans="2:65" s="1" customFormat="1" ht="11.25">
      <c r="B209" s="33"/>
      <c r="D209" s="141" t="s">
        <v>148</v>
      </c>
      <c r="F209" s="142" t="s">
        <v>1145</v>
      </c>
      <c r="I209" s="143"/>
      <c r="L209" s="33"/>
      <c r="M209" s="144"/>
      <c r="T209" s="54"/>
      <c r="AT209" s="18" t="s">
        <v>148</v>
      </c>
      <c r="AU209" s="18" t="s">
        <v>82</v>
      </c>
    </row>
    <row r="210" spans="2:65" s="12" customFormat="1" ht="11.25">
      <c r="B210" s="145"/>
      <c r="D210" s="146" t="s">
        <v>150</v>
      </c>
      <c r="E210" s="147" t="s">
        <v>19</v>
      </c>
      <c r="F210" s="148" t="s">
        <v>1089</v>
      </c>
      <c r="H210" s="147" t="s">
        <v>19</v>
      </c>
      <c r="I210" s="149"/>
      <c r="L210" s="145"/>
      <c r="M210" s="150"/>
      <c r="T210" s="151"/>
      <c r="AT210" s="147" t="s">
        <v>150</v>
      </c>
      <c r="AU210" s="147" t="s">
        <v>82</v>
      </c>
      <c r="AV210" s="12" t="s">
        <v>80</v>
      </c>
      <c r="AW210" s="12" t="s">
        <v>33</v>
      </c>
      <c r="AX210" s="12" t="s">
        <v>72</v>
      </c>
      <c r="AY210" s="147" t="s">
        <v>139</v>
      </c>
    </row>
    <row r="211" spans="2:65" s="13" customFormat="1" ht="11.25">
      <c r="B211" s="152"/>
      <c r="D211" s="146" t="s">
        <v>150</v>
      </c>
      <c r="E211" s="153" t="s">
        <v>19</v>
      </c>
      <c r="F211" s="154" t="s">
        <v>787</v>
      </c>
      <c r="H211" s="155">
        <v>3</v>
      </c>
      <c r="I211" s="156"/>
      <c r="L211" s="152"/>
      <c r="M211" s="157"/>
      <c r="T211" s="158"/>
      <c r="AT211" s="153" t="s">
        <v>150</v>
      </c>
      <c r="AU211" s="153" t="s">
        <v>82</v>
      </c>
      <c r="AV211" s="13" t="s">
        <v>82</v>
      </c>
      <c r="AW211" s="13" t="s">
        <v>33</v>
      </c>
      <c r="AX211" s="13" t="s">
        <v>72</v>
      </c>
      <c r="AY211" s="153" t="s">
        <v>139</v>
      </c>
    </row>
    <row r="212" spans="2:65" s="14" customFormat="1" ht="11.25">
      <c r="B212" s="159"/>
      <c r="D212" s="146" t="s">
        <v>150</v>
      </c>
      <c r="E212" s="160" t="s">
        <v>19</v>
      </c>
      <c r="F212" s="161" t="s">
        <v>154</v>
      </c>
      <c r="H212" s="162">
        <v>3</v>
      </c>
      <c r="I212" s="163"/>
      <c r="L212" s="159"/>
      <c r="M212" s="164"/>
      <c r="T212" s="165"/>
      <c r="AT212" s="160" t="s">
        <v>150</v>
      </c>
      <c r="AU212" s="160" t="s">
        <v>82</v>
      </c>
      <c r="AV212" s="14" t="s">
        <v>146</v>
      </c>
      <c r="AW212" s="14" t="s">
        <v>33</v>
      </c>
      <c r="AX212" s="14" t="s">
        <v>80</v>
      </c>
      <c r="AY212" s="160" t="s">
        <v>139</v>
      </c>
    </row>
    <row r="213" spans="2:65" s="1" customFormat="1" ht="24.2" customHeight="1">
      <c r="B213" s="33"/>
      <c r="C213" s="128" t="s">
        <v>426</v>
      </c>
      <c r="D213" s="128" t="s">
        <v>141</v>
      </c>
      <c r="E213" s="129" t="s">
        <v>1146</v>
      </c>
      <c r="F213" s="130" t="s">
        <v>1147</v>
      </c>
      <c r="G213" s="131" t="s">
        <v>678</v>
      </c>
      <c r="H213" s="132">
        <v>6</v>
      </c>
      <c r="I213" s="133"/>
      <c r="J213" s="134">
        <f>ROUND(I213*H213,2)</f>
        <v>0</v>
      </c>
      <c r="K213" s="130" t="s">
        <v>145</v>
      </c>
      <c r="L213" s="33"/>
      <c r="M213" s="135" t="s">
        <v>19</v>
      </c>
      <c r="N213" s="136" t="s">
        <v>43</v>
      </c>
      <c r="P213" s="137">
        <f>O213*H213</f>
        <v>0</v>
      </c>
      <c r="Q213" s="137">
        <v>1.6469276500000001E-2</v>
      </c>
      <c r="R213" s="137">
        <f>Q213*H213</f>
        <v>9.8815659E-2</v>
      </c>
      <c r="S213" s="137">
        <v>0</v>
      </c>
      <c r="T213" s="138">
        <f>S213*H213</f>
        <v>0</v>
      </c>
      <c r="AR213" s="139" t="s">
        <v>247</v>
      </c>
      <c r="AT213" s="139" t="s">
        <v>141</v>
      </c>
      <c r="AU213" s="139" t="s">
        <v>82</v>
      </c>
      <c r="AY213" s="18" t="s">
        <v>139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8" t="s">
        <v>80</v>
      </c>
      <c r="BK213" s="140">
        <f>ROUND(I213*H213,2)</f>
        <v>0</v>
      </c>
      <c r="BL213" s="18" t="s">
        <v>247</v>
      </c>
      <c r="BM213" s="139" t="s">
        <v>1148</v>
      </c>
    </row>
    <row r="214" spans="2:65" s="1" customFormat="1" ht="11.25">
      <c r="B214" s="33"/>
      <c r="D214" s="141" t="s">
        <v>148</v>
      </c>
      <c r="F214" s="142" t="s">
        <v>1149</v>
      </c>
      <c r="I214" s="143"/>
      <c r="L214" s="33"/>
      <c r="M214" s="144"/>
      <c r="T214" s="54"/>
      <c r="AT214" s="18" t="s">
        <v>148</v>
      </c>
      <c r="AU214" s="18" t="s">
        <v>82</v>
      </c>
    </row>
    <row r="215" spans="2:65" s="1" customFormat="1" ht="29.25">
      <c r="B215" s="33"/>
      <c r="D215" s="146" t="s">
        <v>220</v>
      </c>
      <c r="F215" s="166" t="s">
        <v>1150</v>
      </c>
      <c r="I215" s="143"/>
      <c r="L215" s="33"/>
      <c r="M215" s="144"/>
      <c r="T215" s="54"/>
      <c r="AT215" s="18" t="s">
        <v>220</v>
      </c>
      <c r="AU215" s="18" t="s">
        <v>82</v>
      </c>
    </row>
    <row r="216" spans="2:65" s="12" customFormat="1" ht="11.25">
      <c r="B216" s="145"/>
      <c r="D216" s="146" t="s">
        <v>150</v>
      </c>
      <c r="E216" s="147" t="s">
        <v>19</v>
      </c>
      <c r="F216" s="148" t="s">
        <v>1089</v>
      </c>
      <c r="H216" s="147" t="s">
        <v>19</v>
      </c>
      <c r="I216" s="149"/>
      <c r="L216" s="145"/>
      <c r="M216" s="150"/>
      <c r="T216" s="151"/>
      <c r="AT216" s="147" t="s">
        <v>150</v>
      </c>
      <c r="AU216" s="147" t="s">
        <v>82</v>
      </c>
      <c r="AV216" s="12" t="s">
        <v>80</v>
      </c>
      <c r="AW216" s="12" t="s">
        <v>33</v>
      </c>
      <c r="AX216" s="12" t="s">
        <v>72</v>
      </c>
      <c r="AY216" s="147" t="s">
        <v>139</v>
      </c>
    </row>
    <row r="217" spans="2:65" s="13" customFormat="1" ht="11.25">
      <c r="B217" s="152"/>
      <c r="D217" s="146" t="s">
        <v>150</v>
      </c>
      <c r="E217" s="153" t="s">
        <v>19</v>
      </c>
      <c r="F217" s="154" t="s">
        <v>1151</v>
      </c>
      <c r="H217" s="155">
        <v>6</v>
      </c>
      <c r="I217" s="156"/>
      <c r="L217" s="152"/>
      <c r="M217" s="157"/>
      <c r="T217" s="158"/>
      <c r="AT217" s="153" t="s">
        <v>150</v>
      </c>
      <c r="AU217" s="153" t="s">
        <v>82</v>
      </c>
      <c r="AV217" s="13" t="s">
        <v>82</v>
      </c>
      <c r="AW217" s="13" t="s">
        <v>33</v>
      </c>
      <c r="AX217" s="13" t="s">
        <v>72</v>
      </c>
      <c r="AY217" s="153" t="s">
        <v>139</v>
      </c>
    </row>
    <row r="218" spans="2:65" s="14" customFormat="1" ht="11.25">
      <c r="B218" s="159"/>
      <c r="D218" s="146" t="s">
        <v>150</v>
      </c>
      <c r="E218" s="160" t="s">
        <v>19</v>
      </c>
      <c r="F218" s="161" t="s">
        <v>154</v>
      </c>
      <c r="H218" s="162">
        <v>6</v>
      </c>
      <c r="I218" s="163"/>
      <c r="L218" s="159"/>
      <c r="M218" s="164"/>
      <c r="T218" s="165"/>
      <c r="AT218" s="160" t="s">
        <v>150</v>
      </c>
      <c r="AU218" s="160" t="s">
        <v>82</v>
      </c>
      <c r="AV218" s="14" t="s">
        <v>146</v>
      </c>
      <c r="AW218" s="14" t="s">
        <v>33</v>
      </c>
      <c r="AX218" s="14" t="s">
        <v>80</v>
      </c>
      <c r="AY218" s="160" t="s">
        <v>139</v>
      </c>
    </row>
    <row r="219" spans="2:65" s="1" customFormat="1" ht="16.5" customHeight="1">
      <c r="B219" s="33"/>
      <c r="C219" s="128" t="s">
        <v>431</v>
      </c>
      <c r="D219" s="128" t="s">
        <v>141</v>
      </c>
      <c r="E219" s="129" t="s">
        <v>1152</v>
      </c>
      <c r="F219" s="130" t="s">
        <v>1153</v>
      </c>
      <c r="G219" s="131" t="s">
        <v>678</v>
      </c>
      <c r="H219" s="132">
        <v>4</v>
      </c>
      <c r="I219" s="133"/>
      <c r="J219" s="134">
        <f>ROUND(I219*H219,2)</f>
        <v>0</v>
      </c>
      <c r="K219" s="130" t="s">
        <v>1154</v>
      </c>
      <c r="L219" s="33"/>
      <c r="M219" s="135" t="s">
        <v>19</v>
      </c>
      <c r="N219" s="136" t="s">
        <v>43</v>
      </c>
      <c r="P219" s="137">
        <f>O219*H219</f>
        <v>0</v>
      </c>
      <c r="Q219" s="137">
        <v>5.1820000000000002E-4</v>
      </c>
      <c r="R219" s="137">
        <f>Q219*H219</f>
        <v>2.0728000000000001E-3</v>
      </c>
      <c r="S219" s="137">
        <v>0</v>
      </c>
      <c r="T219" s="138">
        <f>S219*H219</f>
        <v>0</v>
      </c>
      <c r="AR219" s="139" t="s">
        <v>247</v>
      </c>
      <c r="AT219" s="139" t="s">
        <v>141</v>
      </c>
      <c r="AU219" s="139" t="s">
        <v>82</v>
      </c>
      <c r="AY219" s="18" t="s">
        <v>139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8" t="s">
        <v>80</v>
      </c>
      <c r="BK219" s="140">
        <f>ROUND(I219*H219,2)</f>
        <v>0</v>
      </c>
      <c r="BL219" s="18" t="s">
        <v>247</v>
      </c>
      <c r="BM219" s="139" t="s">
        <v>1155</v>
      </c>
    </row>
    <row r="220" spans="2:65" s="12" customFormat="1" ht="11.25">
      <c r="B220" s="145"/>
      <c r="D220" s="146" t="s">
        <v>150</v>
      </c>
      <c r="E220" s="147" t="s">
        <v>19</v>
      </c>
      <c r="F220" s="148" t="s">
        <v>1089</v>
      </c>
      <c r="H220" s="147" t="s">
        <v>19</v>
      </c>
      <c r="I220" s="149"/>
      <c r="L220" s="145"/>
      <c r="M220" s="150"/>
      <c r="T220" s="151"/>
      <c r="AT220" s="147" t="s">
        <v>150</v>
      </c>
      <c r="AU220" s="147" t="s">
        <v>82</v>
      </c>
      <c r="AV220" s="12" t="s">
        <v>80</v>
      </c>
      <c r="AW220" s="12" t="s">
        <v>33</v>
      </c>
      <c r="AX220" s="12" t="s">
        <v>72</v>
      </c>
      <c r="AY220" s="147" t="s">
        <v>139</v>
      </c>
    </row>
    <row r="221" spans="2:65" s="13" customFormat="1" ht="11.25">
      <c r="B221" s="152"/>
      <c r="D221" s="146" t="s">
        <v>150</v>
      </c>
      <c r="E221" s="153" t="s">
        <v>19</v>
      </c>
      <c r="F221" s="154" t="s">
        <v>767</v>
      </c>
      <c r="H221" s="155">
        <v>4</v>
      </c>
      <c r="I221" s="156"/>
      <c r="L221" s="152"/>
      <c r="M221" s="157"/>
      <c r="T221" s="158"/>
      <c r="AT221" s="153" t="s">
        <v>150</v>
      </c>
      <c r="AU221" s="153" t="s">
        <v>82</v>
      </c>
      <c r="AV221" s="13" t="s">
        <v>82</v>
      </c>
      <c r="AW221" s="13" t="s">
        <v>33</v>
      </c>
      <c r="AX221" s="13" t="s">
        <v>72</v>
      </c>
      <c r="AY221" s="153" t="s">
        <v>139</v>
      </c>
    </row>
    <row r="222" spans="2:65" s="14" customFormat="1" ht="11.25">
      <c r="B222" s="159"/>
      <c r="D222" s="146" t="s">
        <v>150</v>
      </c>
      <c r="E222" s="160" t="s">
        <v>19</v>
      </c>
      <c r="F222" s="161" t="s">
        <v>154</v>
      </c>
      <c r="H222" s="162">
        <v>4</v>
      </c>
      <c r="I222" s="163"/>
      <c r="L222" s="159"/>
      <c r="M222" s="164"/>
      <c r="T222" s="165"/>
      <c r="AT222" s="160" t="s">
        <v>150</v>
      </c>
      <c r="AU222" s="160" t="s">
        <v>82</v>
      </c>
      <c r="AV222" s="14" t="s">
        <v>146</v>
      </c>
      <c r="AW222" s="14" t="s">
        <v>33</v>
      </c>
      <c r="AX222" s="14" t="s">
        <v>80</v>
      </c>
      <c r="AY222" s="160" t="s">
        <v>139</v>
      </c>
    </row>
    <row r="223" spans="2:65" s="1" customFormat="1" ht="16.5" customHeight="1">
      <c r="B223" s="33"/>
      <c r="C223" s="128" t="s">
        <v>438</v>
      </c>
      <c r="D223" s="128" t="s">
        <v>141</v>
      </c>
      <c r="E223" s="129" t="s">
        <v>1156</v>
      </c>
      <c r="F223" s="130" t="s">
        <v>1157</v>
      </c>
      <c r="G223" s="131" t="s">
        <v>678</v>
      </c>
      <c r="H223" s="132">
        <v>4</v>
      </c>
      <c r="I223" s="133"/>
      <c r="J223" s="134">
        <f>ROUND(I223*H223,2)</f>
        <v>0</v>
      </c>
      <c r="K223" s="130" t="s">
        <v>145</v>
      </c>
      <c r="L223" s="33"/>
      <c r="M223" s="135" t="s">
        <v>19</v>
      </c>
      <c r="N223" s="136" t="s">
        <v>43</v>
      </c>
      <c r="P223" s="137">
        <f>O223*H223</f>
        <v>0</v>
      </c>
      <c r="Q223" s="137">
        <v>5.1820000000000002E-4</v>
      </c>
      <c r="R223" s="137">
        <f>Q223*H223</f>
        <v>2.0728000000000001E-3</v>
      </c>
      <c r="S223" s="137">
        <v>0</v>
      </c>
      <c r="T223" s="138">
        <f>S223*H223</f>
        <v>0</v>
      </c>
      <c r="AR223" s="139" t="s">
        <v>247</v>
      </c>
      <c r="AT223" s="139" t="s">
        <v>141</v>
      </c>
      <c r="AU223" s="139" t="s">
        <v>82</v>
      </c>
      <c r="AY223" s="18" t="s">
        <v>139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8" t="s">
        <v>80</v>
      </c>
      <c r="BK223" s="140">
        <f>ROUND(I223*H223,2)</f>
        <v>0</v>
      </c>
      <c r="BL223" s="18" t="s">
        <v>247</v>
      </c>
      <c r="BM223" s="139" t="s">
        <v>1158</v>
      </c>
    </row>
    <row r="224" spans="2:65" s="1" customFormat="1" ht="11.25">
      <c r="B224" s="33"/>
      <c r="D224" s="141" t="s">
        <v>148</v>
      </c>
      <c r="F224" s="142" t="s">
        <v>1159</v>
      </c>
      <c r="I224" s="143"/>
      <c r="L224" s="33"/>
      <c r="M224" s="144"/>
      <c r="T224" s="54"/>
      <c r="AT224" s="18" t="s">
        <v>148</v>
      </c>
      <c r="AU224" s="18" t="s">
        <v>82</v>
      </c>
    </row>
    <row r="225" spans="2:65" s="12" customFormat="1" ht="11.25">
      <c r="B225" s="145"/>
      <c r="D225" s="146" t="s">
        <v>150</v>
      </c>
      <c r="E225" s="147" t="s">
        <v>19</v>
      </c>
      <c r="F225" s="148" t="s">
        <v>1089</v>
      </c>
      <c r="H225" s="147" t="s">
        <v>19</v>
      </c>
      <c r="I225" s="149"/>
      <c r="L225" s="145"/>
      <c r="M225" s="150"/>
      <c r="T225" s="151"/>
      <c r="AT225" s="147" t="s">
        <v>150</v>
      </c>
      <c r="AU225" s="147" t="s">
        <v>82</v>
      </c>
      <c r="AV225" s="12" t="s">
        <v>80</v>
      </c>
      <c r="AW225" s="12" t="s">
        <v>33</v>
      </c>
      <c r="AX225" s="12" t="s">
        <v>72</v>
      </c>
      <c r="AY225" s="147" t="s">
        <v>139</v>
      </c>
    </row>
    <row r="226" spans="2:65" s="13" customFormat="1" ht="11.25">
      <c r="B226" s="152"/>
      <c r="D226" s="146" t="s">
        <v>150</v>
      </c>
      <c r="E226" s="153" t="s">
        <v>19</v>
      </c>
      <c r="F226" s="154" t="s">
        <v>767</v>
      </c>
      <c r="H226" s="155">
        <v>4</v>
      </c>
      <c r="I226" s="156"/>
      <c r="L226" s="152"/>
      <c r="M226" s="157"/>
      <c r="T226" s="158"/>
      <c r="AT226" s="153" t="s">
        <v>150</v>
      </c>
      <c r="AU226" s="153" t="s">
        <v>82</v>
      </c>
      <c r="AV226" s="13" t="s">
        <v>82</v>
      </c>
      <c r="AW226" s="13" t="s">
        <v>33</v>
      </c>
      <c r="AX226" s="13" t="s">
        <v>72</v>
      </c>
      <c r="AY226" s="153" t="s">
        <v>139</v>
      </c>
    </row>
    <row r="227" spans="2:65" s="14" customFormat="1" ht="11.25">
      <c r="B227" s="159"/>
      <c r="D227" s="146" t="s">
        <v>150</v>
      </c>
      <c r="E227" s="160" t="s">
        <v>19</v>
      </c>
      <c r="F227" s="161" t="s">
        <v>154</v>
      </c>
      <c r="H227" s="162">
        <v>4</v>
      </c>
      <c r="I227" s="163"/>
      <c r="L227" s="159"/>
      <c r="M227" s="164"/>
      <c r="T227" s="165"/>
      <c r="AT227" s="160" t="s">
        <v>150</v>
      </c>
      <c r="AU227" s="160" t="s">
        <v>82</v>
      </c>
      <c r="AV227" s="14" t="s">
        <v>146</v>
      </c>
      <c r="AW227" s="14" t="s">
        <v>33</v>
      </c>
      <c r="AX227" s="14" t="s">
        <v>80</v>
      </c>
      <c r="AY227" s="160" t="s">
        <v>139</v>
      </c>
    </row>
    <row r="228" spans="2:65" s="1" customFormat="1" ht="16.5" customHeight="1">
      <c r="B228" s="33"/>
      <c r="C228" s="128" t="s">
        <v>443</v>
      </c>
      <c r="D228" s="128" t="s">
        <v>141</v>
      </c>
      <c r="E228" s="129" t="s">
        <v>1160</v>
      </c>
      <c r="F228" s="130" t="s">
        <v>1161</v>
      </c>
      <c r="G228" s="131" t="s">
        <v>230</v>
      </c>
      <c r="H228" s="132">
        <v>4</v>
      </c>
      <c r="I228" s="133"/>
      <c r="J228" s="134">
        <f>ROUND(I228*H228,2)</f>
        <v>0</v>
      </c>
      <c r="K228" s="130" t="s">
        <v>1154</v>
      </c>
      <c r="L228" s="33"/>
      <c r="M228" s="135" t="s">
        <v>19</v>
      </c>
      <c r="N228" s="136" t="s">
        <v>43</v>
      </c>
      <c r="P228" s="137">
        <f>O228*H228</f>
        <v>0</v>
      </c>
      <c r="Q228" s="137">
        <v>0</v>
      </c>
      <c r="R228" s="137">
        <f>Q228*H228</f>
        <v>0</v>
      </c>
      <c r="S228" s="137">
        <v>0</v>
      </c>
      <c r="T228" s="138">
        <f>S228*H228</f>
        <v>0</v>
      </c>
      <c r="AR228" s="139" t="s">
        <v>247</v>
      </c>
      <c r="AT228" s="139" t="s">
        <v>141</v>
      </c>
      <c r="AU228" s="139" t="s">
        <v>82</v>
      </c>
      <c r="AY228" s="18" t="s">
        <v>139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8" t="s">
        <v>80</v>
      </c>
      <c r="BK228" s="140">
        <f>ROUND(I228*H228,2)</f>
        <v>0</v>
      </c>
      <c r="BL228" s="18" t="s">
        <v>247</v>
      </c>
      <c r="BM228" s="139" t="s">
        <v>1162</v>
      </c>
    </row>
    <row r="229" spans="2:65" s="12" customFormat="1" ht="11.25">
      <c r="B229" s="145"/>
      <c r="D229" s="146" t="s">
        <v>150</v>
      </c>
      <c r="E229" s="147" t="s">
        <v>19</v>
      </c>
      <c r="F229" s="148" t="s">
        <v>1089</v>
      </c>
      <c r="H229" s="147" t="s">
        <v>19</v>
      </c>
      <c r="I229" s="149"/>
      <c r="L229" s="145"/>
      <c r="M229" s="150"/>
      <c r="T229" s="151"/>
      <c r="AT229" s="147" t="s">
        <v>150</v>
      </c>
      <c r="AU229" s="147" t="s">
        <v>82</v>
      </c>
      <c r="AV229" s="12" t="s">
        <v>80</v>
      </c>
      <c r="AW229" s="12" t="s">
        <v>33</v>
      </c>
      <c r="AX229" s="12" t="s">
        <v>72</v>
      </c>
      <c r="AY229" s="147" t="s">
        <v>139</v>
      </c>
    </row>
    <row r="230" spans="2:65" s="13" customFormat="1" ht="11.25">
      <c r="B230" s="152"/>
      <c r="D230" s="146" t="s">
        <v>150</v>
      </c>
      <c r="E230" s="153" t="s">
        <v>19</v>
      </c>
      <c r="F230" s="154" t="s">
        <v>767</v>
      </c>
      <c r="H230" s="155">
        <v>4</v>
      </c>
      <c r="I230" s="156"/>
      <c r="L230" s="152"/>
      <c r="M230" s="157"/>
      <c r="T230" s="158"/>
      <c r="AT230" s="153" t="s">
        <v>150</v>
      </c>
      <c r="AU230" s="153" t="s">
        <v>82</v>
      </c>
      <c r="AV230" s="13" t="s">
        <v>82</v>
      </c>
      <c r="AW230" s="13" t="s">
        <v>33</v>
      </c>
      <c r="AX230" s="13" t="s">
        <v>72</v>
      </c>
      <c r="AY230" s="153" t="s">
        <v>139</v>
      </c>
    </row>
    <row r="231" spans="2:65" s="14" customFormat="1" ht="11.25">
      <c r="B231" s="159"/>
      <c r="D231" s="146" t="s">
        <v>150</v>
      </c>
      <c r="E231" s="160" t="s">
        <v>19</v>
      </c>
      <c r="F231" s="161" t="s">
        <v>154</v>
      </c>
      <c r="H231" s="162">
        <v>4</v>
      </c>
      <c r="I231" s="163"/>
      <c r="L231" s="159"/>
      <c r="M231" s="164"/>
      <c r="T231" s="165"/>
      <c r="AT231" s="160" t="s">
        <v>150</v>
      </c>
      <c r="AU231" s="160" t="s">
        <v>82</v>
      </c>
      <c r="AV231" s="14" t="s">
        <v>146</v>
      </c>
      <c r="AW231" s="14" t="s">
        <v>33</v>
      </c>
      <c r="AX231" s="14" t="s">
        <v>80</v>
      </c>
      <c r="AY231" s="160" t="s">
        <v>139</v>
      </c>
    </row>
    <row r="232" spans="2:65" s="1" customFormat="1" ht="21.75" customHeight="1">
      <c r="B232" s="33"/>
      <c r="C232" s="128" t="s">
        <v>450</v>
      </c>
      <c r="D232" s="128" t="s">
        <v>141</v>
      </c>
      <c r="E232" s="129" t="s">
        <v>1163</v>
      </c>
      <c r="F232" s="130" t="s">
        <v>1164</v>
      </c>
      <c r="G232" s="131" t="s">
        <v>678</v>
      </c>
      <c r="H232" s="132">
        <v>1</v>
      </c>
      <c r="I232" s="133"/>
      <c r="J232" s="134">
        <f>ROUND(I232*H232,2)</f>
        <v>0</v>
      </c>
      <c r="K232" s="130" t="s">
        <v>145</v>
      </c>
      <c r="L232" s="33"/>
      <c r="M232" s="135" t="s">
        <v>19</v>
      </c>
      <c r="N232" s="136" t="s">
        <v>43</v>
      </c>
      <c r="P232" s="137">
        <f>O232*H232</f>
        <v>0</v>
      </c>
      <c r="Q232" s="137">
        <v>1.47488363E-2</v>
      </c>
      <c r="R232" s="137">
        <f>Q232*H232</f>
        <v>1.47488363E-2</v>
      </c>
      <c r="S232" s="137">
        <v>0</v>
      </c>
      <c r="T232" s="138">
        <f>S232*H232</f>
        <v>0</v>
      </c>
      <c r="AR232" s="139" t="s">
        <v>247</v>
      </c>
      <c r="AT232" s="139" t="s">
        <v>141</v>
      </c>
      <c r="AU232" s="139" t="s">
        <v>82</v>
      </c>
      <c r="AY232" s="18" t="s">
        <v>139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8" t="s">
        <v>80</v>
      </c>
      <c r="BK232" s="140">
        <f>ROUND(I232*H232,2)</f>
        <v>0</v>
      </c>
      <c r="BL232" s="18" t="s">
        <v>247</v>
      </c>
      <c r="BM232" s="139" t="s">
        <v>1165</v>
      </c>
    </row>
    <row r="233" spans="2:65" s="1" customFormat="1" ht="11.25">
      <c r="B233" s="33"/>
      <c r="D233" s="141" t="s">
        <v>148</v>
      </c>
      <c r="F233" s="142" t="s">
        <v>1166</v>
      </c>
      <c r="I233" s="143"/>
      <c r="L233" s="33"/>
      <c r="M233" s="144"/>
      <c r="T233" s="54"/>
      <c r="AT233" s="18" t="s">
        <v>148</v>
      </c>
      <c r="AU233" s="18" t="s">
        <v>82</v>
      </c>
    </row>
    <row r="234" spans="2:65" s="12" customFormat="1" ht="11.25">
      <c r="B234" s="145"/>
      <c r="D234" s="146" t="s">
        <v>150</v>
      </c>
      <c r="E234" s="147" t="s">
        <v>19</v>
      </c>
      <c r="F234" s="148" t="s">
        <v>1089</v>
      </c>
      <c r="H234" s="147" t="s">
        <v>19</v>
      </c>
      <c r="I234" s="149"/>
      <c r="L234" s="145"/>
      <c r="M234" s="150"/>
      <c r="T234" s="151"/>
      <c r="AT234" s="147" t="s">
        <v>150</v>
      </c>
      <c r="AU234" s="147" t="s">
        <v>82</v>
      </c>
      <c r="AV234" s="12" t="s">
        <v>80</v>
      </c>
      <c r="AW234" s="12" t="s">
        <v>33</v>
      </c>
      <c r="AX234" s="12" t="s">
        <v>72</v>
      </c>
      <c r="AY234" s="147" t="s">
        <v>139</v>
      </c>
    </row>
    <row r="235" spans="2:65" s="13" customFormat="1" ht="11.25">
      <c r="B235" s="152"/>
      <c r="D235" s="146" t="s">
        <v>150</v>
      </c>
      <c r="E235" s="153" t="s">
        <v>19</v>
      </c>
      <c r="F235" s="154" t="s">
        <v>1167</v>
      </c>
      <c r="H235" s="155">
        <v>1</v>
      </c>
      <c r="I235" s="156"/>
      <c r="L235" s="152"/>
      <c r="M235" s="157"/>
      <c r="T235" s="158"/>
      <c r="AT235" s="153" t="s">
        <v>150</v>
      </c>
      <c r="AU235" s="153" t="s">
        <v>82</v>
      </c>
      <c r="AV235" s="13" t="s">
        <v>82</v>
      </c>
      <c r="AW235" s="13" t="s">
        <v>33</v>
      </c>
      <c r="AX235" s="13" t="s">
        <v>72</v>
      </c>
      <c r="AY235" s="153" t="s">
        <v>139</v>
      </c>
    </row>
    <row r="236" spans="2:65" s="14" customFormat="1" ht="11.25">
      <c r="B236" s="159"/>
      <c r="D236" s="146" t="s">
        <v>150</v>
      </c>
      <c r="E236" s="160" t="s">
        <v>19</v>
      </c>
      <c r="F236" s="161" t="s">
        <v>154</v>
      </c>
      <c r="H236" s="162">
        <v>1</v>
      </c>
      <c r="I236" s="163"/>
      <c r="L236" s="159"/>
      <c r="M236" s="164"/>
      <c r="T236" s="165"/>
      <c r="AT236" s="160" t="s">
        <v>150</v>
      </c>
      <c r="AU236" s="160" t="s">
        <v>82</v>
      </c>
      <c r="AV236" s="14" t="s">
        <v>146</v>
      </c>
      <c r="AW236" s="14" t="s">
        <v>33</v>
      </c>
      <c r="AX236" s="14" t="s">
        <v>80</v>
      </c>
      <c r="AY236" s="160" t="s">
        <v>139</v>
      </c>
    </row>
    <row r="237" spans="2:65" s="1" customFormat="1" ht="24.2" customHeight="1">
      <c r="B237" s="33"/>
      <c r="C237" s="128" t="s">
        <v>458</v>
      </c>
      <c r="D237" s="128" t="s">
        <v>141</v>
      </c>
      <c r="E237" s="129" t="s">
        <v>1168</v>
      </c>
      <c r="F237" s="130" t="s">
        <v>1169</v>
      </c>
      <c r="G237" s="131" t="s">
        <v>678</v>
      </c>
      <c r="H237" s="132">
        <v>1</v>
      </c>
      <c r="I237" s="133"/>
      <c r="J237" s="134">
        <f>ROUND(I237*H237,2)</f>
        <v>0</v>
      </c>
      <c r="K237" s="130" t="s">
        <v>145</v>
      </c>
      <c r="L237" s="33"/>
      <c r="M237" s="135" t="s">
        <v>19</v>
      </c>
      <c r="N237" s="136" t="s">
        <v>43</v>
      </c>
      <c r="P237" s="137">
        <f>O237*H237</f>
        <v>0</v>
      </c>
      <c r="Q237" s="137">
        <v>4.634191E-2</v>
      </c>
      <c r="R237" s="137">
        <f>Q237*H237</f>
        <v>4.634191E-2</v>
      </c>
      <c r="S237" s="137">
        <v>0</v>
      </c>
      <c r="T237" s="138">
        <f>S237*H237</f>
        <v>0</v>
      </c>
      <c r="AR237" s="139" t="s">
        <v>247</v>
      </c>
      <c r="AT237" s="139" t="s">
        <v>141</v>
      </c>
      <c r="AU237" s="139" t="s">
        <v>82</v>
      </c>
      <c r="AY237" s="18" t="s">
        <v>139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8" t="s">
        <v>80</v>
      </c>
      <c r="BK237" s="140">
        <f>ROUND(I237*H237,2)</f>
        <v>0</v>
      </c>
      <c r="BL237" s="18" t="s">
        <v>247</v>
      </c>
      <c r="BM237" s="139" t="s">
        <v>1170</v>
      </c>
    </row>
    <row r="238" spans="2:65" s="1" customFormat="1" ht="11.25">
      <c r="B238" s="33"/>
      <c r="D238" s="141" t="s">
        <v>148</v>
      </c>
      <c r="F238" s="142" t="s">
        <v>1171</v>
      </c>
      <c r="I238" s="143"/>
      <c r="L238" s="33"/>
      <c r="M238" s="144"/>
      <c r="T238" s="54"/>
      <c r="AT238" s="18" t="s">
        <v>148</v>
      </c>
      <c r="AU238" s="18" t="s">
        <v>82</v>
      </c>
    </row>
    <row r="239" spans="2:65" s="1" customFormat="1" ht="29.25">
      <c r="B239" s="33"/>
      <c r="D239" s="146" t="s">
        <v>220</v>
      </c>
      <c r="F239" s="166" t="s">
        <v>1172</v>
      </c>
      <c r="I239" s="143"/>
      <c r="L239" s="33"/>
      <c r="M239" s="144"/>
      <c r="T239" s="54"/>
      <c r="AT239" s="18" t="s">
        <v>220</v>
      </c>
      <c r="AU239" s="18" t="s">
        <v>82</v>
      </c>
    </row>
    <row r="240" spans="2:65" s="12" customFormat="1" ht="11.25">
      <c r="B240" s="145"/>
      <c r="D240" s="146" t="s">
        <v>150</v>
      </c>
      <c r="E240" s="147" t="s">
        <v>19</v>
      </c>
      <c r="F240" s="148" t="s">
        <v>1089</v>
      </c>
      <c r="H240" s="147" t="s">
        <v>19</v>
      </c>
      <c r="I240" s="149"/>
      <c r="L240" s="145"/>
      <c r="M240" s="150"/>
      <c r="T240" s="151"/>
      <c r="AT240" s="147" t="s">
        <v>150</v>
      </c>
      <c r="AU240" s="147" t="s">
        <v>82</v>
      </c>
      <c r="AV240" s="12" t="s">
        <v>80</v>
      </c>
      <c r="AW240" s="12" t="s">
        <v>33</v>
      </c>
      <c r="AX240" s="12" t="s">
        <v>72</v>
      </c>
      <c r="AY240" s="147" t="s">
        <v>139</v>
      </c>
    </row>
    <row r="241" spans="2:65" s="13" customFormat="1" ht="11.25">
      <c r="B241" s="152"/>
      <c r="D241" s="146" t="s">
        <v>150</v>
      </c>
      <c r="E241" s="153" t="s">
        <v>19</v>
      </c>
      <c r="F241" s="154" t="s">
        <v>1167</v>
      </c>
      <c r="H241" s="155">
        <v>1</v>
      </c>
      <c r="I241" s="156"/>
      <c r="L241" s="152"/>
      <c r="M241" s="157"/>
      <c r="T241" s="158"/>
      <c r="AT241" s="153" t="s">
        <v>150</v>
      </c>
      <c r="AU241" s="153" t="s">
        <v>82</v>
      </c>
      <c r="AV241" s="13" t="s">
        <v>82</v>
      </c>
      <c r="AW241" s="13" t="s">
        <v>33</v>
      </c>
      <c r="AX241" s="13" t="s">
        <v>72</v>
      </c>
      <c r="AY241" s="153" t="s">
        <v>139</v>
      </c>
    </row>
    <row r="242" spans="2:65" s="14" customFormat="1" ht="11.25">
      <c r="B242" s="159"/>
      <c r="D242" s="146" t="s">
        <v>150</v>
      </c>
      <c r="E242" s="160" t="s">
        <v>19</v>
      </c>
      <c r="F242" s="161" t="s">
        <v>154</v>
      </c>
      <c r="H242" s="162">
        <v>1</v>
      </c>
      <c r="I242" s="163"/>
      <c r="L242" s="159"/>
      <c r="M242" s="164"/>
      <c r="T242" s="165"/>
      <c r="AT242" s="160" t="s">
        <v>150</v>
      </c>
      <c r="AU242" s="160" t="s">
        <v>82</v>
      </c>
      <c r="AV242" s="14" t="s">
        <v>146</v>
      </c>
      <c r="AW242" s="14" t="s">
        <v>33</v>
      </c>
      <c r="AX242" s="14" t="s">
        <v>80</v>
      </c>
      <c r="AY242" s="160" t="s">
        <v>139</v>
      </c>
    </row>
    <row r="243" spans="2:65" s="1" customFormat="1" ht="16.5" customHeight="1">
      <c r="B243" s="33"/>
      <c r="C243" s="128" t="s">
        <v>464</v>
      </c>
      <c r="D243" s="128" t="s">
        <v>141</v>
      </c>
      <c r="E243" s="129" t="s">
        <v>1173</v>
      </c>
      <c r="F243" s="130" t="s">
        <v>1174</v>
      </c>
      <c r="G243" s="131" t="s">
        <v>678</v>
      </c>
      <c r="H243" s="132">
        <v>14</v>
      </c>
      <c r="I243" s="133"/>
      <c r="J243" s="134">
        <f>ROUND(I243*H243,2)</f>
        <v>0</v>
      </c>
      <c r="K243" s="130" t="s">
        <v>145</v>
      </c>
      <c r="L243" s="33"/>
      <c r="M243" s="135" t="s">
        <v>19</v>
      </c>
      <c r="N243" s="136" t="s">
        <v>43</v>
      </c>
      <c r="P243" s="137">
        <f>O243*H243</f>
        <v>0</v>
      </c>
      <c r="Q243" s="137">
        <v>2.3913999999999999E-4</v>
      </c>
      <c r="R243" s="137">
        <f>Q243*H243</f>
        <v>3.3479599999999997E-3</v>
      </c>
      <c r="S243" s="137">
        <v>0</v>
      </c>
      <c r="T243" s="138">
        <f>S243*H243</f>
        <v>0</v>
      </c>
      <c r="AR243" s="139" t="s">
        <v>247</v>
      </c>
      <c r="AT243" s="139" t="s">
        <v>141</v>
      </c>
      <c r="AU243" s="139" t="s">
        <v>82</v>
      </c>
      <c r="AY243" s="18" t="s">
        <v>139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8" t="s">
        <v>80</v>
      </c>
      <c r="BK243" s="140">
        <f>ROUND(I243*H243,2)</f>
        <v>0</v>
      </c>
      <c r="BL243" s="18" t="s">
        <v>247</v>
      </c>
      <c r="BM243" s="139" t="s">
        <v>1175</v>
      </c>
    </row>
    <row r="244" spans="2:65" s="1" customFormat="1" ht="11.25">
      <c r="B244" s="33"/>
      <c r="D244" s="141" t="s">
        <v>148</v>
      </c>
      <c r="F244" s="142" t="s">
        <v>1176</v>
      </c>
      <c r="I244" s="143"/>
      <c r="L244" s="33"/>
      <c r="M244" s="144"/>
      <c r="T244" s="54"/>
      <c r="AT244" s="18" t="s">
        <v>148</v>
      </c>
      <c r="AU244" s="18" t="s">
        <v>82</v>
      </c>
    </row>
    <row r="245" spans="2:65" s="1" customFormat="1" ht="16.5" customHeight="1">
      <c r="B245" s="33"/>
      <c r="C245" s="128" t="s">
        <v>470</v>
      </c>
      <c r="D245" s="128" t="s">
        <v>141</v>
      </c>
      <c r="E245" s="129" t="s">
        <v>1177</v>
      </c>
      <c r="F245" s="130" t="s">
        <v>1178</v>
      </c>
      <c r="G245" s="131" t="s">
        <v>678</v>
      </c>
      <c r="H245" s="132">
        <v>1</v>
      </c>
      <c r="I245" s="133"/>
      <c r="J245" s="134">
        <f>ROUND(I245*H245,2)</f>
        <v>0</v>
      </c>
      <c r="K245" s="130" t="s">
        <v>145</v>
      </c>
      <c r="L245" s="33"/>
      <c r="M245" s="135" t="s">
        <v>19</v>
      </c>
      <c r="N245" s="136" t="s">
        <v>43</v>
      </c>
      <c r="P245" s="137">
        <f>O245*H245</f>
        <v>0</v>
      </c>
      <c r="Q245" s="137">
        <v>1.7191400000000001E-3</v>
      </c>
      <c r="R245" s="137">
        <f>Q245*H245</f>
        <v>1.7191400000000001E-3</v>
      </c>
      <c r="S245" s="137">
        <v>0</v>
      </c>
      <c r="T245" s="138">
        <f>S245*H245</f>
        <v>0</v>
      </c>
      <c r="AR245" s="139" t="s">
        <v>247</v>
      </c>
      <c r="AT245" s="139" t="s">
        <v>141</v>
      </c>
      <c r="AU245" s="139" t="s">
        <v>82</v>
      </c>
      <c r="AY245" s="18" t="s">
        <v>139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8" t="s">
        <v>80</v>
      </c>
      <c r="BK245" s="140">
        <f>ROUND(I245*H245,2)</f>
        <v>0</v>
      </c>
      <c r="BL245" s="18" t="s">
        <v>247</v>
      </c>
      <c r="BM245" s="139" t="s">
        <v>1179</v>
      </c>
    </row>
    <row r="246" spans="2:65" s="1" customFormat="1" ht="11.25">
      <c r="B246" s="33"/>
      <c r="D246" s="141" t="s">
        <v>148</v>
      </c>
      <c r="F246" s="142" t="s">
        <v>1180</v>
      </c>
      <c r="I246" s="143"/>
      <c r="L246" s="33"/>
      <c r="M246" s="144"/>
      <c r="T246" s="54"/>
      <c r="AT246" s="18" t="s">
        <v>148</v>
      </c>
      <c r="AU246" s="18" t="s">
        <v>82</v>
      </c>
    </row>
    <row r="247" spans="2:65" s="12" customFormat="1" ht="11.25">
      <c r="B247" s="145"/>
      <c r="D247" s="146" t="s">
        <v>150</v>
      </c>
      <c r="E247" s="147" t="s">
        <v>19</v>
      </c>
      <c r="F247" s="148" t="s">
        <v>1181</v>
      </c>
      <c r="H247" s="147" t="s">
        <v>19</v>
      </c>
      <c r="I247" s="149"/>
      <c r="L247" s="145"/>
      <c r="M247" s="150"/>
      <c r="T247" s="151"/>
      <c r="AT247" s="147" t="s">
        <v>150</v>
      </c>
      <c r="AU247" s="147" t="s">
        <v>82</v>
      </c>
      <c r="AV247" s="12" t="s">
        <v>80</v>
      </c>
      <c r="AW247" s="12" t="s">
        <v>33</v>
      </c>
      <c r="AX247" s="12" t="s">
        <v>72</v>
      </c>
      <c r="AY247" s="147" t="s">
        <v>139</v>
      </c>
    </row>
    <row r="248" spans="2:65" s="12" customFormat="1" ht="11.25">
      <c r="B248" s="145"/>
      <c r="D248" s="146" t="s">
        <v>150</v>
      </c>
      <c r="E248" s="147" t="s">
        <v>19</v>
      </c>
      <c r="F248" s="148" t="s">
        <v>1089</v>
      </c>
      <c r="H248" s="147" t="s">
        <v>19</v>
      </c>
      <c r="I248" s="149"/>
      <c r="L248" s="145"/>
      <c r="M248" s="150"/>
      <c r="T248" s="151"/>
      <c r="AT248" s="147" t="s">
        <v>150</v>
      </c>
      <c r="AU248" s="147" t="s">
        <v>82</v>
      </c>
      <c r="AV248" s="12" t="s">
        <v>80</v>
      </c>
      <c r="AW248" s="12" t="s">
        <v>33</v>
      </c>
      <c r="AX248" s="12" t="s">
        <v>72</v>
      </c>
      <c r="AY248" s="147" t="s">
        <v>139</v>
      </c>
    </row>
    <row r="249" spans="2:65" s="13" customFormat="1" ht="11.25">
      <c r="B249" s="152"/>
      <c r="D249" s="146" t="s">
        <v>150</v>
      </c>
      <c r="E249" s="153" t="s">
        <v>19</v>
      </c>
      <c r="F249" s="154" t="s">
        <v>1167</v>
      </c>
      <c r="H249" s="155">
        <v>1</v>
      </c>
      <c r="I249" s="156"/>
      <c r="L249" s="152"/>
      <c r="M249" s="157"/>
      <c r="T249" s="158"/>
      <c r="AT249" s="153" t="s">
        <v>150</v>
      </c>
      <c r="AU249" s="153" t="s">
        <v>82</v>
      </c>
      <c r="AV249" s="13" t="s">
        <v>82</v>
      </c>
      <c r="AW249" s="13" t="s">
        <v>33</v>
      </c>
      <c r="AX249" s="13" t="s">
        <v>72</v>
      </c>
      <c r="AY249" s="153" t="s">
        <v>139</v>
      </c>
    </row>
    <row r="250" spans="2:65" s="14" customFormat="1" ht="11.25">
      <c r="B250" s="159"/>
      <c r="D250" s="146" t="s">
        <v>150</v>
      </c>
      <c r="E250" s="160" t="s">
        <v>19</v>
      </c>
      <c r="F250" s="161" t="s">
        <v>154</v>
      </c>
      <c r="H250" s="162">
        <v>1</v>
      </c>
      <c r="I250" s="163"/>
      <c r="L250" s="159"/>
      <c r="M250" s="164"/>
      <c r="T250" s="165"/>
      <c r="AT250" s="160" t="s">
        <v>150</v>
      </c>
      <c r="AU250" s="160" t="s">
        <v>82</v>
      </c>
      <c r="AV250" s="14" t="s">
        <v>146</v>
      </c>
      <c r="AW250" s="14" t="s">
        <v>33</v>
      </c>
      <c r="AX250" s="14" t="s">
        <v>80</v>
      </c>
      <c r="AY250" s="160" t="s">
        <v>139</v>
      </c>
    </row>
    <row r="251" spans="2:65" s="1" customFormat="1" ht="16.5" customHeight="1">
      <c r="B251" s="33"/>
      <c r="C251" s="128" t="s">
        <v>485</v>
      </c>
      <c r="D251" s="128" t="s">
        <v>141</v>
      </c>
      <c r="E251" s="129" t="s">
        <v>1182</v>
      </c>
      <c r="F251" s="130" t="s">
        <v>1183</v>
      </c>
      <c r="G251" s="131" t="s">
        <v>678</v>
      </c>
      <c r="H251" s="132">
        <v>6</v>
      </c>
      <c r="I251" s="133"/>
      <c r="J251" s="134">
        <f>ROUND(I251*H251,2)</f>
        <v>0</v>
      </c>
      <c r="K251" s="130" t="s">
        <v>145</v>
      </c>
      <c r="L251" s="33"/>
      <c r="M251" s="135" t="s">
        <v>19</v>
      </c>
      <c r="N251" s="136" t="s">
        <v>43</v>
      </c>
      <c r="P251" s="137">
        <f>O251*H251</f>
        <v>0</v>
      </c>
      <c r="Q251" s="137">
        <v>1.8E-3</v>
      </c>
      <c r="R251" s="137">
        <f>Q251*H251</f>
        <v>1.0800000000000001E-2</v>
      </c>
      <c r="S251" s="137">
        <v>0</v>
      </c>
      <c r="T251" s="138">
        <f>S251*H251</f>
        <v>0</v>
      </c>
      <c r="AR251" s="139" t="s">
        <v>247</v>
      </c>
      <c r="AT251" s="139" t="s">
        <v>141</v>
      </c>
      <c r="AU251" s="139" t="s">
        <v>82</v>
      </c>
      <c r="AY251" s="18" t="s">
        <v>139</v>
      </c>
      <c r="BE251" s="140">
        <f>IF(N251="základní",J251,0)</f>
        <v>0</v>
      </c>
      <c r="BF251" s="140">
        <f>IF(N251="snížená",J251,0)</f>
        <v>0</v>
      </c>
      <c r="BG251" s="140">
        <f>IF(N251="zákl. přenesená",J251,0)</f>
        <v>0</v>
      </c>
      <c r="BH251" s="140">
        <f>IF(N251="sníž. přenesená",J251,0)</f>
        <v>0</v>
      </c>
      <c r="BI251" s="140">
        <f>IF(N251="nulová",J251,0)</f>
        <v>0</v>
      </c>
      <c r="BJ251" s="18" t="s">
        <v>80</v>
      </c>
      <c r="BK251" s="140">
        <f>ROUND(I251*H251,2)</f>
        <v>0</v>
      </c>
      <c r="BL251" s="18" t="s">
        <v>247</v>
      </c>
      <c r="BM251" s="139" t="s">
        <v>1184</v>
      </c>
    </row>
    <row r="252" spans="2:65" s="1" customFormat="1" ht="11.25">
      <c r="B252" s="33"/>
      <c r="D252" s="141" t="s">
        <v>148</v>
      </c>
      <c r="F252" s="142" t="s">
        <v>1185</v>
      </c>
      <c r="I252" s="143"/>
      <c r="L252" s="33"/>
      <c r="M252" s="144"/>
      <c r="T252" s="54"/>
      <c r="AT252" s="18" t="s">
        <v>148</v>
      </c>
      <c r="AU252" s="18" t="s">
        <v>82</v>
      </c>
    </row>
    <row r="253" spans="2:65" s="1" customFormat="1" ht="16.5" customHeight="1">
      <c r="B253" s="33"/>
      <c r="C253" s="128" t="s">
        <v>492</v>
      </c>
      <c r="D253" s="128" t="s">
        <v>141</v>
      </c>
      <c r="E253" s="129" t="s">
        <v>1186</v>
      </c>
      <c r="F253" s="130" t="s">
        <v>1187</v>
      </c>
      <c r="G253" s="131" t="s">
        <v>230</v>
      </c>
      <c r="H253" s="132">
        <v>2</v>
      </c>
      <c r="I253" s="133"/>
      <c r="J253" s="134">
        <f>ROUND(I253*H253,2)</f>
        <v>0</v>
      </c>
      <c r="K253" s="130" t="s">
        <v>145</v>
      </c>
      <c r="L253" s="33"/>
      <c r="M253" s="135" t="s">
        <v>19</v>
      </c>
      <c r="N253" s="136" t="s">
        <v>43</v>
      </c>
      <c r="P253" s="137">
        <f>O253*H253</f>
        <v>0</v>
      </c>
      <c r="Q253" s="137">
        <v>1.2454E-4</v>
      </c>
      <c r="R253" s="137">
        <f>Q253*H253</f>
        <v>2.4907999999999999E-4</v>
      </c>
      <c r="S253" s="137">
        <v>0</v>
      </c>
      <c r="T253" s="138">
        <f>S253*H253</f>
        <v>0</v>
      </c>
      <c r="AR253" s="139" t="s">
        <v>247</v>
      </c>
      <c r="AT253" s="139" t="s">
        <v>141</v>
      </c>
      <c r="AU253" s="139" t="s">
        <v>82</v>
      </c>
      <c r="AY253" s="18" t="s">
        <v>139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8" t="s">
        <v>80</v>
      </c>
      <c r="BK253" s="140">
        <f>ROUND(I253*H253,2)</f>
        <v>0</v>
      </c>
      <c r="BL253" s="18" t="s">
        <v>247</v>
      </c>
      <c r="BM253" s="139" t="s">
        <v>1188</v>
      </c>
    </row>
    <row r="254" spans="2:65" s="1" customFormat="1" ht="11.25">
      <c r="B254" s="33"/>
      <c r="D254" s="141" t="s">
        <v>148</v>
      </c>
      <c r="F254" s="142" t="s">
        <v>1189</v>
      </c>
      <c r="I254" s="143"/>
      <c r="L254" s="33"/>
      <c r="M254" s="144"/>
      <c r="T254" s="54"/>
      <c r="AT254" s="18" t="s">
        <v>148</v>
      </c>
      <c r="AU254" s="18" t="s">
        <v>82</v>
      </c>
    </row>
    <row r="255" spans="2:65" s="12" customFormat="1" ht="11.25">
      <c r="B255" s="145"/>
      <c r="D255" s="146" t="s">
        <v>150</v>
      </c>
      <c r="E255" s="147" t="s">
        <v>19</v>
      </c>
      <c r="F255" s="148" t="s">
        <v>1089</v>
      </c>
      <c r="H255" s="147" t="s">
        <v>19</v>
      </c>
      <c r="I255" s="149"/>
      <c r="L255" s="145"/>
      <c r="M255" s="150"/>
      <c r="T255" s="151"/>
      <c r="AT255" s="147" t="s">
        <v>150</v>
      </c>
      <c r="AU255" s="147" t="s">
        <v>82</v>
      </c>
      <c r="AV255" s="12" t="s">
        <v>80</v>
      </c>
      <c r="AW255" s="12" t="s">
        <v>33</v>
      </c>
      <c r="AX255" s="12" t="s">
        <v>72</v>
      </c>
      <c r="AY255" s="147" t="s">
        <v>139</v>
      </c>
    </row>
    <row r="256" spans="2:65" s="13" customFormat="1" ht="11.25">
      <c r="B256" s="152"/>
      <c r="D256" s="146" t="s">
        <v>150</v>
      </c>
      <c r="E256" s="153" t="s">
        <v>19</v>
      </c>
      <c r="F256" s="154" t="s">
        <v>687</v>
      </c>
      <c r="H256" s="155">
        <v>2</v>
      </c>
      <c r="I256" s="156"/>
      <c r="L256" s="152"/>
      <c r="M256" s="157"/>
      <c r="T256" s="158"/>
      <c r="AT256" s="153" t="s">
        <v>150</v>
      </c>
      <c r="AU256" s="153" t="s">
        <v>82</v>
      </c>
      <c r="AV256" s="13" t="s">
        <v>82</v>
      </c>
      <c r="AW256" s="13" t="s">
        <v>33</v>
      </c>
      <c r="AX256" s="13" t="s">
        <v>72</v>
      </c>
      <c r="AY256" s="153" t="s">
        <v>139</v>
      </c>
    </row>
    <row r="257" spans="2:65" s="14" customFormat="1" ht="11.25">
      <c r="B257" s="159"/>
      <c r="D257" s="146" t="s">
        <v>150</v>
      </c>
      <c r="E257" s="160" t="s">
        <v>19</v>
      </c>
      <c r="F257" s="161" t="s">
        <v>154</v>
      </c>
      <c r="H257" s="162">
        <v>2</v>
      </c>
      <c r="I257" s="163"/>
      <c r="L257" s="159"/>
      <c r="M257" s="164"/>
      <c r="T257" s="165"/>
      <c r="AT257" s="160" t="s">
        <v>150</v>
      </c>
      <c r="AU257" s="160" t="s">
        <v>82</v>
      </c>
      <c r="AV257" s="14" t="s">
        <v>146</v>
      </c>
      <c r="AW257" s="14" t="s">
        <v>33</v>
      </c>
      <c r="AX257" s="14" t="s">
        <v>80</v>
      </c>
      <c r="AY257" s="160" t="s">
        <v>139</v>
      </c>
    </row>
    <row r="258" spans="2:65" s="1" customFormat="1" ht="16.5" customHeight="1">
      <c r="B258" s="33"/>
      <c r="C258" s="174" t="s">
        <v>498</v>
      </c>
      <c r="D258" s="174" t="s">
        <v>332</v>
      </c>
      <c r="E258" s="175" t="s">
        <v>1190</v>
      </c>
      <c r="F258" s="176" t="s">
        <v>1191</v>
      </c>
      <c r="G258" s="177" t="s">
        <v>230</v>
      </c>
      <c r="H258" s="178">
        <v>2</v>
      </c>
      <c r="I258" s="179"/>
      <c r="J258" s="180">
        <f>ROUND(I258*H258,2)</f>
        <v>0</v>
      </c>
      <c r="K258" s="176" t="s">
        <v>145</v>
      </c>
      <c r="L258" s="181"/>
      <c r="M258" s="182" t="s">
        <v>19</v>
      </c>
      <c r="N258" s="183" t="s">
        <v>43</v>
      </c>
      <c r="P258" s="137">
        <f>O258*H258</f>
        <v>0</v>
      </c>
      <c r="Q258" s="137">
        <v>2.0699999999999998E-3</v>
      </c>
      <c r="R258" s="137">
        <f>Q258*H258</f>
        <v>4.1399999999999996E-3</v>
      </c>
      <c r="S258" s="137">
        <v>0</v>
      </c>
      <c r="T258" s="138">
        <f>S258*H258</f>
        <v>0</v>
      </c>
      <c r="AR258" s="139" t="s">
        <v>371</v>
      </c>
      <c r="AT258" s="139" t="s">
        <v>332</v>
      </c>
      <c r="AU258" s="139" t="s">
        <v>82</v>
      </c>
      <c r="AY258" s="18" t="s">
        <v>139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8" t="s">
        <v>80</v>
      </c>
      <c r="BK258" s="140">
        <f>ROUND(I258*H258,2)</f>
        <v>0</v>
      </c>
      <c r="BL258" s="18" t="s">
        <v>247</v>
      </c>
      <c r="BM258" s="139" t="s">
        <v>1192</v>
      </c>
    </row>
    <row r="259" spans="2:65" s="1" customFormat="1" ht="24.2" customHeight="1">
      <c r="B259" s="33"/>
      <c r="C259" s="128" t="s">
        <v>504</v>
      </c>
      <c r="D259" s="128" t="s">
        <v>141</v>
      </c>
      <c r="E259" s="129" t="s">
        <v>1193</v>
      </c>
      <c r="F259" s="130" t="s">
        <v>1194</v>
      </c>
      <c r="G259" s="131" t="s">
        <v>185</v>
      </c>
      <c r="H259" s="132">
        <v>0.27100000000000002</v>
      </c>
      <c r="I259" s="133"/>
      <c r="J259" s="134">
        <f>ROUND(I259*H259,2)</f>
        <v>0</v>
      </c>
      <c r="K259" s="130" t="s">
        <v>145</v>
      </c>
      <c r="L259" s="33"/>
      <c r="M259" s="135" t="s">
        <v>19</v>
      </c>
      <c r="N259" s="136" t="s">
        <v>43</v>
      </c>
      <c r="P259" s="137">
        <f>O259*H259</f>
        <v>0</v>
      </c>
      <c r="Q259" s="137">
        <v>0</v>
      </c>
      <c r="R259" s="137">
        <f>Q259*H259</f>
        <v>0</v>
      </c>
      <c r="S259" s="137">
        <v>0</v>
      </c>
      <c r="T259" s="138">
        <f>S259*H259</f>
        <v>0</v>
      </c>
      <c r="AR259" s="139" t="s">
        <v>247</v>
      </c>
      <c r="AT259" s="139" t="s">
        <v>141</v>
      </c>
      <c r="AU259" s="139" t="s">
        <v>82</v>
      </c>
      <c r="AY259" s="18" t="s">
        <v>139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8" t="s">
        <v>80</v>
      </c>
      <c r="BK259" s="140">
        <f>ROUND(I259*H259,2)</f>
        <v>0</v>
      </c>
      <c r="BL259" s="18" t="s">
        <v>247</v>
      </c>
      <c r="BM259" s="139" t="s">
        <v>1195</v>
      </c>
    </row>
    <row r="260" spans="2:65" s="1" customFormat="1" ht="11.25">
      <c r="B260" s="33"/>
      <c r="D260" s="141" t="s">
        <v>148</v>
      </c>
      <c r="F260" s="142" t="s">
        <v>1196</v>
      </c>
      <c r="I260" s="143"/>
      <c r="L260" s="33"/>
      <c r="M260" s="144"/>
      <c r="T260" s="54"/>
      <c r="AT260" s="18" t="s">
        <v>148</v>
      </c>
      <c r="AU260" s="18" t="s">
        <v>82</v>
      </c>
    </row>
    <row r="261" spans="2:65" s="1" customFormat="1" ht="24.2" customHeight="1">
      <c r="B261" s="33"/>
      <c r="C261" s="128" t="s">
        <v>510</v>
      </c>
      <c r="D261" s="128" t="s">
        <v>141</v>
      </c>
      <c r="E261" s="129" t="s">
        <v>1197</v>
      </c>
      <c r="F261" s="130" t="s">
        <v>1198</v>
      </c>
      <c r="G261" s="131" t="s">
        <v>185</v>
      </c>
      <c r="H261" s="132">
        <v>0.27100000000000002</v>
      </c>
      <c r="I261" s="133"/>
      <c r="J261" s="134">
        <f>ROUND(I261*H261,2)</f>
        <v>0</v>
      </c>
      <c r="K261" s="130" t="s">
        <v>145</v>
      </c>
      <c r="L261" s="33"/>
      <c r="M261" s="135" t="s">
        <v>19</v>
      </c>
      <c r="N261" s="136" t="s">
        <v>43</v>
      </c>
      <c r="P261" s="137">
        <f>O261*H261</f>
        <v>0</v>
      </c>
      <c r="Q261" s="137">
        <v>0</v>
      </c>
      <c r="R261" s="137">
        <f>Q261*H261</f>
        <v>0</v>
      </c>
      <c r="S261" s="137">
        <v>0</v>
      </c>
      <c r="T261" s="138">
        <f>S261*H261</f>
        <v>0</v>
      </c>
      <c r="AR261" s="139" t="s">
        <v>247</v>
      </c>
      <c r="AT261" s="139" t="s">
        <v>141</v>
      </c>
      <c r="AU261" s="139" t="s">
        <v>82</v>
      </c>
      <c r="AY261" s="18" t="s">
        <v>139</v>
      </c>
      <c r="BE261" s="140">
        <f>IF(N261="základní",J261,0)</f>
        <v>0</v>
      </c>
      <c r="BF261" s="140">
        <f>IF(N261="snížená",J261,0)</f>
        <v>0</v>
      </c>
      <c r="BG261" s="140">
        <f>IF(N261="zákl. přenesená",J261,0)</f>
        <v>0</v>
      </c>
      <c r="BH261" s="140">
        <f>IF(N261="sníž. přenesená",J261,0)</f>
        <v>0</v>
      </c>
      <c r="BI261" s="140">
        <f>IF(N261="nulová",J261,0)</f>
        <v>0</v>
      </c>
      <c r="BJ261" s="18" t="s">
        <v>80</v>
      </c>
      <c r="BK261" s="140">
        <f>ROUND(I261*H261,2)</f>
        <v>0</v>
      </c>
      <c r="BL261" s="18" t="s">
        <v>247</v>
      </c>
      <c r="BM261" s="139" t="s">
        <v>1199</v>
      </c>
    </row>
    <row r="262" spans="2:65" s="1" customFormat="1" ht="11.25">
      <c r="B262" s="33"/>
      <c r="D262" s="141" t="s">
        <v>148</v>
      </c>
      <c r="F262" s="142" t="s">
        <v>1200</v>
      </c>
      <c r="I262" s="143"/>
      <c r="L262" s="33"/>
      <c r="M262" s="184"/>
      <c r="N262" s="185"/>
      <c r="O262" s="185"/>
      <c r="P262" s="185"/>
      <c r="Q262" s="185"/>
      <c r="R262" s="185"/>
      <c r="S262" s="185"/>
      <c r="T262" s="186"/>
      <c r="AT262" s="18" t="s">
        <v>148</v>
      </c>
      <c r="AU262" s="18" t="s">
        <v>82</v>
      </c>
    </row>
    <row r="263" spans="2:65" s="1" customFormat="1" ht="6.95" customHeight="1">
      <c r="B263" s="42"/>
      <c r="C263" s="43"/>
      <c r="D263" s="43"/>
      <c r="E263" s="43"/>
      <c r="F263" s="43"/>
      <c r="G263" s="43"/>
      <c r="H263" s="43"/>
      <c r="I263" s="43"/>
      <c r="J263" s="43"/>
      <c r="K263" s="43"/>
      <c r="L263" s="33"/>
    </row>
  </sheetData>
  <sheetProtection algorithmName="SHA-512" hashValue="iOY4pl1Rc3OxhEbsXDz+gAjwDs4XBwoFhRIsqv1oCItTV/3GUxOTv7a9jZlZx+2PeXs+KEP1ozJUiojQPm2qpA==" saltValue="qB+dS5LkQUZU6puMvtL/pg+4e9qziZQaU6Ud3TCa/Lwlr0kicKzuCIpfIudY4j/ck/N6Vt6IUV7E05TlDl/JCg==" spinCount="100000" sheet="1" objects="1" scenarios="1" formatColumns="0" formatRows="0" autoFilter="0"/>
  <autoFilter ref="C87:K262" xr:uid="{00000000-0009-0000-0000-000002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200-000000000000}"/>
    <hyperlink ref="F98" r:id="rId2" xr:uid="{00000000-0004-0000-0200-000001000000}"/>
    <hyperlink ref="F103" r:id="rId3" xr:uid="{00000000-0004-0000-0200-000002000000}"/>
    <hyperlink ref="F110" r:id="rId4" xr:uid="{00000000-0004-0000-0200-000003000000}"/>
    <hyperlink ref="F112" r:id="rId5" xr:uid="{00000000-0004-0000-0200-000004000000}"/>
    <hyperlink ref="F114" r:id="rId6" xr:uid="{00000000-0004-0000-0200-000005000000}"/>
    <hyperlink ref="F118" r:id="rId7" xr:uid="{00000000-0004-0000-0200-000006000000}"/>
    <hyperlink ref="F121" r:id="rId8" xr:uid="{00000000-0004-0000-0200-000007000000}"/>
    <hyperlink ref="F125" r:id="rId9" xr:uid="{00000000-0004-0000-0200-000008000000}"/>
    <hyperlink ref="F130" r:id="rId10" xr:uid="{00000000-0004-0000-0200-000009000000}"/>
    <hyperlink ref="F135" r:id="rId11" xr:uid="{00000000-0004-0000-0200-00000A000000}"/>
    <hyperlink ref="F140" r:id="rId12" xr:uid="{00000000-0004-0000-0200-00000B000000}"/>
    <hyperlink ref="F145" r:id="rId13" xr:uid="{00000000-0004-0000-0200-00000C000000}"/>
    <hyperlink ref="F150" r:id="rId14" xr:uid="{00000000-0004-0000-0200-00000D000000}"/>
    <hyperlink ref="F152" r:id="rId15" xr:uid="{00000000-0004-0000-0200-00000E000000}"/>
    <hyperlink ref="F154" r:id="rId16" xr:uid="{00000000-0004-0000-0200-00000F000000}"/>
    <hyperlink ref="F156" r:id="rId17" xr:uid="{00000000-0004-0000-0200-000010000000}"/>
    <hyperlink ref="F158" r:id="rId18" xr:uid="{00000000-0004-0000-0200-000011000000}"/>
    <hyperlink ref="F162" r:id="rId19" xr:uid="{00000000-0004-0000-0200-000012000000}"/>
    <hyperlink ref="F164" r:id="rId20" xr:uid="{00000000-0004-0000-0200-000013000000}"/>
    <hyperlink ref="F167" r:id="rId21" xr:uid="{00000000-0004-0000-0200-000014000000}"/>
    <hyperlink ref="F172" r:id="rId22" xr:uid="{00000000-0004-0000-0200-000015000000}"/>
    <hyperlink ref="F177" r:id="rId23" xr:uid="{00000000-0004-0000-0200-000016000000}"/>
    <hyperlink ref="F182" r:id="rId24" xr:uid="{00000000-0004-0000-0200-000017000000}"/>
    <hyperlink ref="F187" r:id="rId25" xr:uid="{00000000-0004-0000-0200-000018000000}"/>
    <hyperlink ref="F189" r:id="rId26" xr:uid="{00000000-0004-0000-0200-000019000000}"/>
    <hyperlink ref="F191" r:id="rId27" xr:uid="{00000000-0004-0000-0200-00001A000000}"/>
    <hyperlink ref="F197" r:id="rId28" xr:uid="{00000000-0004-0000-0200-00001B000000}"/>
    <hyperlink ref="F199" r:id="rId29" xr:uid="{00000000-0004-0000-0200-00001C000000}"/>
    <hyperlink ref="F201" r:id="rId30" xr:uid="{00000000-0004-0000-0200-00001D000000}"/>
    <hyperlink ref="F204" r:id="rId31" xr:uid="{00000000-0004-0000-0200-00001E000000}"/>
    <hyperlink ref="F206" r:id="rId32" xr:uid="{00000000-0004-0000-0200-00001F000000}"/>
    <hyperlink ref="F209" r:id="rId33" xr:uid="{00000000-0004-0000-0200-000020000000}"/>
    <hyperlink ref="F214" r:id="rId34" xr:uid="{00000000-0004-0000-0200-000021000000}"/>
    <hyperlink ref="F224" r:id="rId35" xr:uid="{00000000-0004-0000-0200-000022000000}"/>
    <hyperlink ref="F233" r:id="rId36" xr:uid="{00000000-0004-0000-0200-000023000000}"/>
    <hyperlink ref="F238" r:id="rId37" xr:uid="{00000000-0004-0000-0200-000024000000}"/>
    <hyperlink ref="F244" r:id="rId38" xr:uid="{00000000-0004-0000-0200-000025000000}"/>
    <hyperlink ref="F246" r:id="rId39" xr:uid="{00000000-0004-0000-0200-000026000000}"/>
    <hyperlink ref="F252" r:id="rId40" xr:uid="{00000000-0004-0000-0200-000027000000}"/>
    <hyperlink ref="F254" r:id="rId41" xr:uid="{00000000-0004-0000-0200-000028000000}"/>
    <hyperlink ref="F260" r:id="rId42" xr:uid="{00000000-0004-0000-0200-000029000000}"/>
    <hyperlink ref="F262" r:id="rId43" xr:uid="{00000000-0004-0000-0200-00002A000000}"/>
  </hyperlinks>
  <pageMargins left="0.39370078740157483" right="0.39370078740157483" top="0.39370078740157483" bottom="0.39370078740157483" header="0" footer="0"/>
  <pageSetup paperSize="9" scale="84" fitToHeight="100" orientation="landscape" r:id="rId44"/>
  <headerFooter>
    <oddFooter>&amp;CStrana &amp;P z &amp;N</oddFooter>
  </headerFooter>
  <drawing r:id="rId4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9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8" t="s">
        <v>88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98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8" t="str">
        <f>'Rekapitulace stavby'!K6</f>
        <v>Rekonstrukce sociálního zázemí - skate park - ETAPA I</v>
      </c>
      <c r="F7" s="309"/>
      <c r="G7" s="309"/>
      <c r="H7" s="309"/>
      <c r="L7" s="21"/>
    </row>
    <row r="8" spans="2:46" s="1" customFormat="1" ht="12" customHeight="1">
      <c r="B8" s="33"/>
      <c r="D8" s="28" t="s">
        <v>99</v>
      </c>
      <c r="L8" s="33"/>
    </row>
    <row r="9" spans="2:46" s="1" customFormat="1" ht="16.5" customHeight="1">
      <c r="B9" s="33"/>
      <c r="E9" s="271" t="s">
        <v>1201</v>
      </c>
      <c r="F9" s="310"/>
      <c r="G9" s="310"/>
      <c r="H9" s="310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30. 3. 2023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1" t="str">
        <f>'Rekapitulace stavby'!E14</f>
        <v>Vyplň údaj</v>
      </c>
      <c r="F18" s="292"/>
      <c r="G18" s="292"/>
      <c r="H18" s="292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47.25" customHeight="1">
      <c r="B27" s="87"/>
      <c r="E27" s="297" t="s">
        <v>37</v>
      </c>
      <c r="F27" s="297"/>
      <c r="G27" s="297"/>
      <c r="H27" s="297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ROUND(J81,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ROUND((SUM(BE81:BE95)),  2)</f>
        <v>0</v>
      </c>
      <c r="I33" s="90">
        <v>0.21</v>
      </c>
      <c r="J33" s="89">
        <f>ROUND(((SUM(BE81:BE95))*I33),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ROUND((SUM(BF81:BF95)),  2)</f>
        <v>0</v>
      </c>
      <c r="I34" s="90">
        <v>0.15</v>
      </c>
      <c r="J34" s="89">
        <f>ROUND(((SUM(BF81:BF95))*I34),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ROUND((SUM(BG81:BG95)),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ROUND((SUM(BH81:BH95)),  2)</f>
        <v>0</v>
      </c>
      <c r="I36" s="90">
        <v>0.15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ROUND((SUM(BI81:BI95)),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101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8" t="str">
        <f>E7</f>
        <v>Rekonstrukce sociálního zázemí - skate park - ETAPA I</v>
      </c>
      <c r="F48" s="309"/>
      <c r="G48" s="309"/>
      <c r="H48" s="309"/>
      <c r="L48" s="33"/>
    </row>
    <row r="49" spans="2:47" s="1" customFormat="1" ht="12" customHeight="1">
      <c r="B49" s="33"/>
      <c r="C49" s="28" t="s">
        <v>99</v>
      </c>
      <c r="L49" s="33"/>
    </row>
    <row r="50" spans="2:47" s="1" customFormat="1" ht="16.5" customHeight="1">
      <c r="B50" s="33"/>
      <c r="E50" s="271" t="str">
        <f>E9</f>
        <v>03 - Vytápění</v>
      </c>
      <c r="F50" s="310"/>
      <c r="G50" s="310"/>
      <c r="H50" s="310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parc.č. 6041/2, k.ú. Chomutov I</v>
      </c>
      <c r="I52" s="28" t="s">
        <v>23</v>
      </c>
      <c r="J52" s="50" t="str">
        <f>IF(J12="","",J12)</f>
        <v>30. 3. 2023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Statutární město Chomutov</v>
      </c>
      <c r="I54" s="28" t="s">
        <v>31</v>
      </c>
      <c r="J54" s="31" t="str">
        <f>E21</f>
        <v>JKPO CZ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102</v>
      </c>
      <c r="D57" s="91"/>
      <c r="E57" s="91"/>
      <c r="F57" s="91"/>
      <c r="G57" s="91"/>
      <c r="H57" s="91"/>
      <c r="I57" s="91"/>
      <c r="J57" s="98" t="s">
        <v>103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J81</f>
        <v>0</v>
      </c>
      <c r="L59" s="33"/>
      <c r="AU59" s="18" t="s">
        <v>104</v>
      </c>
    </row>
    <row r="60" spans="2:47" s="8" customFormat="1" ht="24.95" customHeight="1">
      <c r="B60" s="100"/>
      <c r="D60" s="101" t="s">
        <v>113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19.899999999999999" customHeight="1">
      <c r="B61" s="104"/>
      <c r="D61" s="105" t="s">
        <v>1202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>
      <c r="B62" s="33"/>
      <c r="L62" s="33"/>
    </row>
    <row r="63" spans="2:47" s="1" customFormat="1" ht="6.95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5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5" customHeight="1">
      <c r="B68" s="33"/>
      <c r="C68" s="22" t="s">
        <v>124</v>
      </c>
      <c r="L68" s="33"/>
    </row>
    <row r="69" spans="2:20" s="1" customFormat="1" ht="6.95" customHeight="1">
      <c r="B69" s="33"/>
      <c r="L69" s="33"/>
    </row>
    <row r="70" spans="2:20" s="1" customFormat="1" ht="12" customHeight="1">
      <c r="B70" s="33"/>
      <c r="C70" s="28" t="s">
        <v>16</v>
      </c>
      <c r="L70" s="33"/>
    </row>
    <row r="71" spans="2:20" s="1" customFormat="1" ht="16.5" customHeight="1">
      <c r="B71" s="33"/>
      <c r="E71" s="308" t="str">
        <f>E7</f>
        <v>Rekonstrukce sociálního zázemí - skate park - ETAPA I</v>
      </c>
      <c r="F71" s="309"/>
      <c r="G71" s="309"/>
      <c r="H71" s="309"/>
      <c r="L71" s="33"/>
    </row>
    <row r="72" spans="2:20" s="1" customFormat="1" ht="12" customHeight="1">
      <c r="B72" s="33"/>
      <c r="C72" s="28" t="s">
        <v>99</v>
      </c>
      <c r="L72" s="33"/>
    </row>
    <row r="73" spans="2:20" s="1" customFormat="1" ht="16.5" customHeight="1">
      <c r="B73" s="33"/>
      <c r="E73" s="271" t="str">
        <f>E9</f>
        <v>03 - Vytápění</v>
      </c>
      <c r="F73" s="310"/>
      <c r="G73" s="310"/>
      <c r="H73" s="310"/>
      <c r="L73" s="33"/>
    </row>
    <row r="74" spans="2:20" s="1" customFormat="1" ht="6.95" customHeight="1">
      <c r="B74" s="33"/>
      <c r="L74" s="33"/>
    </row>
    <row r="75" spans="2:20" s="1" customFormat="1" ht="12" customHeight="1">
      <c r="B75" s="33"/>
      <c r="C75" s="28" t="s">
        <v>21</v>
      </c>
      <c r="F75" s="26" t="str">
        <f>F12</f>
        <v>parc.č. 6041/2, k.ú. Chomutov I</v>
      </c>
      <c r="I75" s="28" t="s">
        <v>23</v>
      </c>
      <c r="J75" s="50" t="str">
        <f>IF(J12="","",J12)</f>
        <v>30. 3. 2023</v>
      </c>
      <c r="L75" s="33"/>
    </row>
    <row r="76" spans="2:20" s="1" customFormat="1" ht="6.95" customHeight="1">
      <c r="B76" s="33"/>
      <c r="L76" s="33"/>
    </row>
    <row r="77" spans="2:20" s="1" customFormat="1" ht="15.2" customHeight="1">
      <c r="B77" s="33"/>
      <c r="C77" s="28" t="s">
        <v>25</v>
      </c>
      <c r="F77" s="26" t="str">
        <f>E15</f>
        <v>Statutární město Chomutov</v>
      </c>
      <c r="I77" s="28" t="s">
        <v>31</v>
      </c>
      <c r="J77" s="31" t="str">
        <f>E21</f>
        <v>JKPO CZ s.r.o.</v>
      </c>
      <c r="L77" s="33"/>
    </row>
    <row r="78" spans="2:20" s="1" customFormat="1" ht="15.2" customHeight="1">
      <c r="B78" s="33"/>
      <c r="C78" s="28" t="s">
        <v>29</v>
      </c>
      <c r="F78" s="26" t="str">
        <f>IF(E18="","",E18)</f>
        <v>Vyplň údaj</v>
      </c>
      <c r="I78" s="28" t="s">
        <v>34</v>
      </c>
      <c r="J78" s="31" t="str">
        <f>E24</f>
        <v xml:space="preserve"> 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08"/>
      <c r="C80" s="109" t="s">
        <v>125</v>
      </c>
      <c r="D80" s="110" t="s">
        <v>57</v>
      </c>
      <c r="E80" s="110" t="s">
        <v>53</v>
      </c>
      <c r="F80" s="110" t="s">
        <v>54</v>
      </c>
      <c r="G80" s="110" t="s">
        <v>126</v>
      </c>
      <c r="H80" s="110" t="s">
        <v>127</v>
      </c>
      <c r="I80" s="110" t="s">
        <v>128</v>
      </c>
      <c r="J80" s="110" t="s">
        <v>103</v>
      </c>
      <c r="K80" s="111" t="s">
        <v>129</v>
      </c>
      <c r="L80" s="108"/>
      <c r="M80" s="57" t="s">
        <v>19</v>
      </c>
      <c r="N80" s="58" t="s">
        <v>42</v>
      </c>
      <c r="O80" s="58" t="s">
        <v>130</v>
      </c>
      <c r="P80" s="58" t="s">
        <v>131</v>
      </c>
      <c r="Q80" s="58" t="s">
        <v>132</v>
      </c>
      <c r="R80" s="58" t="s">
        <v>133</v>
      </c>
      <c r="S80" s="58" t="s">
        <v>134</v>
      </c>
      <c r="T80" s="59" t="s">
        <v>135</v>
      </c>
    </row>
    <row r="81" spans="2:65" s="1" customFormat="1" ht="22.9" customHeight="1">
      <c r="B81" s="33"/>
      <c r="C81" s="62" t="s">
        <v>136</v>
      </c>
      <c r="J81" s="112">
        <f>BK81</f>
        <v>0</v>
      </c>
      <c r="L81" s="33"/>
      <c r="M81" s="60"/>
      <c r="N81" s="51"/>
      <c r="O81" s="51"/>
      <c r="P81" s="113">
        <f>P82</f>
        <v>0</v>
      </c>
      <c r="Q81" s="51"/>
      <c r="R81" s="113">
        <f>R82</f>
        <v>0.108</v>
      </c>
      <c r="S81" s="51"/>
      <c r="T81" s="114">
        <f>T82</f>
        <v>0</v>
      </c>
      <c r="AT81" s="18" t="s">
        <v>71</v>
      </c>
      <c r="AU81" s="18" t="s">
        <v>104</v>
      </c>
      <c r="BK81" s="115">
        <f>BK82</f>
        <v>0</v>
      </c>
    </row>
    <row r="82" spans="2:65" s="11" customFormat="1" ht="25.9" customHeight="1">
      <c r="B82" s="116"/>
      <c r="D82" s="117" t="s">
        <v>71</v>
      </c>
      <c r="E82" s="118" t="s">
        <v>581</v>
      </c>
      <c r="F82" s="118" t="s">
        <v>582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0.108</v>
      </c>
      <c r="T82" s="123">
        <f>T83</f>
        <v>0</v>
      </c>
      <c r="AR82" s="117" t="s">
        <v>82</v>
      </c>
      <c r="AT82" s="124" t="s">
        <v>71</v>
      </c>
      <c r="AU82" s="124" t="s">
        <v>72</v>
      </c>
      <c r="AY82" s="117" t="s">
        <v>139</v>
      </c>
      <c r="BK82" s="125">
        <f>BK83</f>
        <v>0</v>
      </c>
    </row>
    <row r="83" spans="2:65" s="11" customFormat="1" ht="22.9" customHeight="1">
      <c r="B83" s="116"/>
      <c r="D83" s="117" t="s">
        <v>71</v>
      </c>
      <c r="E83" s="126" t="s">
        <v>1203</v>
      </c>
      <c r="F83" s="126" t="s">
        <v>1204</v>
      </c>
      <c r="I83" s="119"/>
      <c r="J83" s="127">
        <f>BK83</f>
        <v>0</v>
      </c>
      <c r="L83" s="116"/>
      <c r="M83" s="121"/>
      <c r="P83" s="122">
        <f>SUM(P84:P95)</f>
        <v>0</v>
      </c>
      <c r="R83" s="122">
        <f>SUM(R84:R95)</f>
        <v>0.108</v>
      </c>
      <c r="T83" s="123">
        <f>SUM(T84:T95)</f>
        <v>0</v>
      </c>
      <c r="AR83" s="117" t="s">
        <v>82</v>
      </c>
      <c r="AT83" s="124" t="s">
        <v>71</v>
      </c>
      <c r="AU83" s="124" t="s">
        <v>80</v>
      </c>
      <c r="AY83" s="117" t="s">
        <v>139</v>
      </c>
      <c r="BK83" s="125">
        <f>SUM(BK84:BK95)</f>
        <v>0</v>
      </c>
    </row>
    <row r="84" spans="2:65" s="1" customFormat="1" ht="16.5" customHeight="1">
      <c r="B84" s="33"/>
      <c r="C84" s="128" t="s">
        <v>80</v>
      </c>
      <c r="D84" s="128" t="s">
        <v>141</v>
      </c>
      <c r="E84" s="129" t="s">
        <v>1205</v>
      </c>
      <c r="F84" s="130" t="s">
        <v>1206</v>
      </c>
      <c r="G84" s="131" t="s">
        <v>678</v>
      </c>
      <c r="H84" s="132">
        <v>8</v>
      </c>
      <c r="I84" s="133"/>
      <c r="J84" s="134">
        <f>ROUND(I84*H84,2)</f>
        <v>0</v>
      </c>
      <c r="K84" s="130" t="s">
        <v>145</v>
      </c>
      <c r="L84" s="33"/>
      <c r="M84" s="135" t="s">
        <v>19</v>
      </c>
      <c r="N84" s="136" t="s">
        <v>43</v>
      </c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AR84" s="139" t="s">
        <v>247</v>
      </c>
      <c r="AT84" s="139" t="s">
        <v>141</v>
      </c>
      <c r="AU84" s="139" t="s">
        <v>82</v>
      </c>
      <c r="AY84" s="18" t="s">
        <v>139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8" t="s">
        <v>80</v>
      </c>
      <c r="BK84" s="140">
        <f>ROUND(I84*H84,2)</f>
        <v>0</v>
      </c>
      <c r="BL84" s="18" t="s">
        <v>247</v>
      </c>
      <c r="BM84" s="139" t="s">
        <v>1207</v>
      </c>
    </row>
    <row r="85" spans="2:65" s="1" customFormat="1" ht="11.25">
      <c r="B85" s="33"/>
      <c r="D85" s="141" t="s">
        <v>148</v>
      </c>
      <c r="F85" s="142" t="s">
        <v>1208</v>
      </c>
      <c r="I85" s="143"/>
      <c r="L85" s="33"/>
      <c r="M85" s="144"/>
      <c r="T85" s="54"/>
      <c r="AT85" s="18" t="s">
        <v>148</v>
      </c>
      <c r="AU85" s="18" t="s">
        <v>82</v>
      </c>
    </row>
    <row r="86" spans="2:65" s="12" customFormat="1" ht="11.25">
      <c r="B86" s="145"/>
      <c r="D86" s="146" t="s">
        <v>150</v>
      </c>
      <c r="E86" s="147" t="s">
        <v>19</v>
      </c>
      <c r="F86" s="148" t="s">
        <v>336</v>
      </c>
      <c r="H86" s="147" t="s">
        <v>19</v>
      </c>
      <c r="I86" s="149"/>
      <c r="L86" s="145"/>
      <c r="M86" s="150"/>
      <c r="T86" s="151"/>
      <c r="AT86" s="147" t="s">
        <v>150</v>
      </c>
      <c r="AU86" s="147" t="s">
        <v>82</v>
      </c>
      <c r="AV86" s="12" t="s">
        <v>80</v>
      </c>
      <c r="AW86" s="12" t="s">
        <v>33</v>
      </c>
      <c r="AX86" s="12" t="s">
        <v>72</v>
      </c>
      <c r="AY86" s="147" t="s">
        <v>139</v>
      </c>
    </row>
    <row r="87" spans="2:65" s="13" customFormat="1" ht="11.25">
      <c r="B87" s="152"/>
      <c r="D87" s="146" t="s">
        <v>150</v>
      </c>
      <c r="E87" s="153" t="s">
        <v>19</v>
      </c>
      <c r="F87" s="154" t="s">
        <v>1209</v>
      </c>
      <c r="H87" s="155">
        <v>6</v>
      </c>
      <c r="I87" s="156"/>
      <c r="L87" s="152"/>
      <c r="M87" s="157"/>
      <c r="T87" s="158"/>
      <c r="AT87" s="153" t="s">
        <v>150</v>
      </c>
      <c r="AU87" s="153" t="s">
        <v>82</v>
      </c>
      <c r="AV87" s="13" t="s">
        <v>82</v>
      </c>
      <c r="AW87" s="13" t="s">
        <v>33</v>
      </c>
      <c r="AX87" s="13" t="s">
        <v>72</v>
      </c>
      <c r="AY87" s="153" t="s">
        <v>139</v>
      </c>
    </row>
    <row r="88" spans="2:65" s="13" customFormat="1" ht="11.25">
      <c r="B88" s="152"/>
      <c r="D88" s="146" t="s">
        <v>150</v>
      </c>
      <c r="E88" s="153" t="s">
        <v>19</v>
      </c>
      <c r="F88" s="154" t="s">
        <v>1210</v>
      </c>
      <c r="H88" s="155">
        <v>2</v>
      </c>
      <c r="I88" s="156"/>
      <c r="L88" s="152"/>
      <c r="M88" s="157"/>
      <c r="T88" s="158"/>
      <c r="AT88" s="153" t="s">
        <v>150</v>
      </c>
      <c r="AU88" s="153" t="s">
        <v>82</v>
      </c>
      <c r="AV88" s="13" t="s">
        <v>82</v>
      </c>
      <c r="AW88" s="13" t="s">
        <v>33</v>
      </c>
      <c r="AX88" s="13" t="s">
        <v>72</v>
      </c>
      <c r="AY88" s="153" t="s">
        <v>139</v>
      </c>
    </row>
    <row r="89" spans="2:65" s="14" customFormat="1" ht="11.25">
      <c r="B89" s="159"/>
      <c r="D89" s="146" t="s">
        <v>150</v>
      </c>
      <c r="E89" s="160" t="s">
        <v>19</v>
      </c>
      <c r="F89" s="161" t="s">
        <v>154</v>
      </c>
      <c r="H89" s="162">
        <v>8</v>
      </c>
      <c r="I89" s="163"/>
      <c r="L89" s="159"/>
      <c r="M89" s="164"/>
      <c r="T89" s="165"/>
      <c r="AT89" s="160" t="s">
        <v>150</v>
      </c>
      <c r="AU89" s="160" t="s">
        <v>82</v>
      </c>
      <c r="AV89" s="14" t="s">
        <v>146</v>
      </c>
      <c r="AW89" s="14" t="s">
        <v>33</v>
      </c>
      <c r="AX89" s="14" t="s">
        <v>80</v>
      </c>
      <c r="AY89" s="160" t="s">
        <v>139</v>
      </c>
    </row>
    <row r="90" spans="2:65" s="1" customFormat="1" ht="16.5" customHeight="1">
      <c r="B90" s="33"/>
      <c r="C90" s="174" t="s">
        <v>82</v>
      </c>
      <c r="D90" s="174" t="s">
        <v>332</v>
      </c>
      <c r="E90" s="175" t="s">
        <v>1211</v>
      </c>
      <c r="F90" s="176" t="s">
        <v>1212</v>
      </c>
      <c r="G90" s="177" t="s">
        <v>230</v>
      </c>
      <c r="H90" s="178">
        <v>8</v>
      </c>
      <c r="I90" s="179"/>
      <c r="J90" s="180">
        <f>ROUND(I90*H90,2)</f>
        <v>0</v>
      </c>
      <c r="K90" s="176" t="s">
        <v>791</v>
      </c>
      <c r="L90" s="181"/>
      <c r="M90" s="182" t="s">
        <v>19</v>
      </c>
      <c r="N90" s="183" t="s">
        <v>43</v>
      </c>
      <c r="P90" s="137">
        <f>O90*H90</f>
        <v>0</v>
      </c>
      <c r="Q90" s="137">
        <v>1.35E-2</v>
      </c>
      <c r="R90" s="137">
        <f>Q90*H90</f>
        <v>0.108</v>
      </c>
      <c r="S90" s="137">
        <v>0</v>
      </c>
      <c r="T90" s="138">
        <f>S90*H90</f>
        <v>0</v>
      </c>
      <c r="AR90" s="139" t="s">
        <v>371</v>
      </c>
      <c r="AT90" s="139" t="s">
        <v>332</v>
      </c>
      <c r="AU90" s="139" t="s">
        <v>82</v>
      </c>
      <c r="AY90" s="18" t="s">
        <v>139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80</v>
      </c>
      <c r="BK90" s="140">
        <f>ROUND(I90*H90,2)</f>
        <v>0</v>
      </c>
      <c r="BL90" s="18" t="s">
        <v>247</v>
      </c>
      <c r="BM90" s="139" t="s">
        <v>1213</v>
      </c>
    </row>
    <row r="91" spans="2:65" s="1" customFormat="1" ht="19.5">
      <c r="B91" s="33"/>
      <c r="D91" s="146" t="s">
        <v>220</v>
      </c>
      <c r="F91" s="166" t="s">
        <v>1214</v>
      </c>
      <c r="I91" s="143"/>
      <c r="L91" s="33"/>
      <c r="M91" s="144"/>
      <c r="T91" s="54"/>
      <c r="AT91" s="18" t="s">
        <v>220</v>
      </c>
      <c r="AU91" s="18" t="s">
        <v>82</v>
      </c>
    </row>
    <row r="92" spans="2:65" s="1" customFormat="1" ht="24.2" customHeight="1">
      <c r="B92" s="33"/>
      <c r="C92" s="128" t="s">
        <v>160</v>
      </c>
      <c r="D92" s="128" t="s">
        <v>141</v>
      </c>
      <c r="E92" s="129" t="s">
        <v>1215</v>
      </c>
      <c r="F92" s="130" t="s">
        <v>1216</v>
      </c>
      <c r="G92" s="131" t="s">
        <v>185</v>
      </c>
      <c r="H92" s="132">
        <v>0.108</v>
      </c>
      <c r="I92" s="133"/>
      <c r="J92" s="134">
        <f>ROUND(I92*H92,2)</f>
        <v>0</v>
      </c>
      <c r="K92" s="130" t="s">
        <v>145</v>
      </c>
      <c r="L92" s="33"/>
      <c r="M92" s="135" t="s">
        <v>19</v>
      </c>
      <c r="N92" s="136" t="s">
        <v>43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247</v>
      </c>
      <c r="AT92" s="139" t="s">
        <v>141</v>
      </c>
      <c r="AU92" s="139" t="s">
        <v>82</v>
      </c>
      <c r="AY92" s="18" t="s">
        <v>139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8" t="s">
        <v>80</v>
      </c>
      <c r="BK92" s="140">
        <f>ROUND(I92*H92,2)</f>
        <v>0</v>
      </c>
      <c r="BL92" s="18" t="s">
        <v>247</v>
      </c>
      <c r="BM92" s="139" t="s">
        <v>1217</v>
      </c>
    </row>
    <row r="93" spans="2:65" s="1" customFormat="1" ht="11.25">
      <c r="B93" s="33"/>
      <c r="D93" s="141" t="s">
        <v>148</v>
      </c>
      <c r="F93" s="142" t="s">
        <v>1218</v>
      </c>
      <c r="I93" s="143"/>
      <c r="L93" s="33"/>
      <c r="M93" s="144"/>
      <c r="T93" s="54"/>
      <c r="AT93" s="18" t="s">
        <v>148</v>
      </c>
      <c r="AU93" s="18" t="s">
        <v>82</v>
      </c>
    </row>
    <row r="94" spans="2:65" s="1" customFormat="1" ht="24.2" customHeight="1">
      <c r="B94" s="33"/>
      <c r="C94" s="128" t="s">
        <v>146</v>
      </c>
      <c r="D94" s="128" t="s">
        <v>141</v>
      </c>
      <c r="E94" s="129" t="s">
        <v>1219</v>
      </c>
      <c r="F94" s="130" t="s">
        <v>1220</v>
      </c>
      <c r="G94" s="131" t="s">
        <v>185</v>
      </c>
      <c r="H94" s="132">
        <v>0.108</v>
      </c>
      <c r="I94" s="133"/>
      <c r="J94" s="134">
        <f>ROUND(I94*H94,2)</f>
        <v>0</v>
      </c>
      <c r="K94" s="130" t="s">
        <v>145</v>
      </c>
      <c r="L94" s="33"/>
      <c r="M94" s="135" t="s">
        <v>19</v>
      </c>
      <c r="N94" s="136" t="s">
        <v>43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247</v>
      </c>
      <c r="AT94" s="139" t="s">
        <v>141</v>
      </c>
      <c r="AU94" s="139" t="s">
        <v>82</v>
      </c>
      <c r="AY94" s="18" t="s">
        <v>139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80</v>
      </c>
      <c r="BK94" s="140">
        <f>ROUND(I94*H94,2)</f>
        <v>0</v>
      </c>
      <c r="BL94" s="18" t="s">
        <v>247</v>
      </c>
      <c r="BM94" s="139" t="s">
        <v>1221</v>
      </c>
    </row>
    <row r="95" spans="2:65" s="1" customFormat="1" ht="11.25">
      <c r="B95" s="33"/>
      <c r="D95" s="141" t="s">
        <v>148</v>
      </c>
      <c r="F95" s="142" t="s">
        <v>1222</v>
      </c>
      <c r="I95" s="143"/>
      <c r="L95" s="33"/>
      <c r="M95" s="184"/>
      <c r="N95" s="185"/>
      <c r="O95" s="185"/>
      <c r="P95" s="185"/>
      <c r="Q95" s="185"/>
      <c r="R95" s="185"/>
      <c r="S95" s="185"/>
      <c r="T95" s="186"/>
      <c r="AT95" s="18" t="s">
        <v>148</v>
      </c>
      <c r="AU95" s="18" t="s">
        <v>82</v>
      </c>
    </row>
    <row r="96" spans="2:65" s="1" customFormat="1" ht="6.95" customHeight="1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33"/>
    </row>
  </sheetData>
  <sheetProtection algorithmName="SHA-512" hashValue="DCqnxhln8Z2+wAcBMMXGAGtki4A+p9L6rb03HgV2p5GQATXi6ODM1F8Kk7e900tmFx8ZgLtr4fGAzXJW9nuerw==" saltValue="AbWb0XJlyH3DhSFkkLmG5QIz/SY2pPtsE/zc4faz7YgdMGiXDHhJhOpHwn1hY5hSm/rc+BujgFTErgV8RmjHxA==" spinCount="100000" sheet="1" objects="1" scenarios="1" formatColumns="0" formatRows="0" autoFilter="0"/>
  <autoFilter ref="C80:K95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300-000000000000}"/>
    <hyperlink ref="F93" r:id="rId2" xr:uid="{00000000-0004-0000-0300-000001000000}"/>
    <hyperlink ref="F95" r:id="rId3" xr:uid="{00000000-0004-0000-0300-000002000000}"/>
  </hyperlinks>
  <pageMargins left="0.39370078740157483" right="0.39370078740157483" top="0.39370078740157483" bottom="0.39370078740157483" header="0" footer="0"/>
  <pageSetup paperSize="9" scale="84" fitToHeight="100" orientation="landscape" r:id="rId4"/>
  <headerFooter>
    <oddFooter>&amp;CStrana &amp;P z &amp;N</oddFooter>
  </headerFooter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1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8" t="s">
        <v>91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98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8" t="str">
        <f>'Rekapitulace stavby'!K6</f>
        <v>Rekonstrukce sociálního zázemí - skate park - ETAPA I</v>
      </c>
      <c r="F7" s="309"/>
      <c r="G7" s="309"/>
      <c r="H7" s="309"/>
      <c r="L7" s="21"/>
    </row>
    <row r="8" spans="2:46" s="1" customFormat="1" ht="12" customHeight="1">
      <c r="B8" s="33"/>
      <c r="D8" s="28" t="s">
        <v>99</v>
      </c>
      <c r="L8" s="33"/>
    </row>
    <row r="9" spans="2:46" s="1" customFormat="1" ht="16.5" customHeight="1">
      <c r="B9" s="33"/>
      <c r="E9" s="271" t="s">
        <v>1223</v>
      </c>
      <c r="F9" s="310"/>
      <c r="G9" s="310"/>
      <c r="H9" s="310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30. 3. 2023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1" t="str">
        <f>'Rekapitulace stavby'!E14</f>
        <v>Vyplň údaj</v>
      </c>
      <c r="F18" s="292"/>
      <c r="G18" s="292"/>
      <c r="H18" s="292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47.25" customHeight="1">
      <c r="B27" s="87"/>
      <c r="E27" s="297" t="s">
        <v>37</v>
      </c>
      <c r="F27" s="297"/>
      <c r="G27" s="297"/>
      <c r="H27" s="297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ROUND(J81,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ROUND((SUM(BE81:BE113)),  2)</f>
        <v>0</v>
      </c>
      <c r="I33" s="90">
        <v>0.21</v>
      </c>
      <c r="J33" s="89">
        <f>ROUND(((SUM(BE81:BE113))*I33),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ROUND((SUM(BF81:BF113)),  2)</f>
        <v>0</v>
      </c>
      <c r="I34" s="90">
        <v>0.15</v>
      </c>
      <c r="J34" s="89">
        <f>ROUND(((SUM(BF81:BF113))*I34),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ROUND((SUM(BG81:BG113)),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ROUND((SUM(BH81:BH113)),  2)</f>
        <v>0</v>
      </c>
      <c r="I36" s="90">
        <v>0.15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ROUND((SUM(BI81:BI113)),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101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8" t="str">
        <f>E7</f>
        <v>Rekonstrukce sociálního zázemí - skate park - ETAPA I</v>
      </c>
      <c r="F48" s="309"/>
      <c r="G48" s="309"/>
      <c r="H48" s="309"/>
      <c r="L48" s="33"/>
    </row>
    <row r="49" spans="2:47" s="1" customFormat="1" ht="12" customHeight="1">
      <c r="B49" s="33"/>
      <c r="C49" s="28" t="s">
        <v>99</v>
      </c>
      <c r="L49" s="33"/>
    </row>
    <row r="50" spans="2:47" s="1" customFormat="1" ht="16.5" customHeight="1">
      <c r="B50" s="33"/>
      <c r="E50" s="271" t="str">
        <f>E9</f>
        <v>04 - Vzduchotechnika</v>
      </c>
      <c r="F50" s="310"/>
      <c r="G50" s="310"/>
      <c r="H50" s="310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parc.č. 6041/2, k.ú. Chomutov I</v>
      </c>
      <c r="I52" s="28" t="s">
        <v>23</v>
      </c>
      <c r="J52" s="50" t="str">
        <f>IF(J12="","",J12)</f>
        <v>30. 3. 2023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Statutární město Chomutov</v>
      </c>
      <c r="I54" s="28" t="s">
        <v>31</v>
      </c>
      <c r="J54" s="31" t="str">
        <f>E21</f>
        <v>JKPO CZ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102</v>
      </c>
      <c r="D57" s="91"/>
      <c r="E57" s="91"/>
      <c r="F57" s="91"/>
      <c r="G57" s="91"/>
      <c r="H57" s="91"/>
      <c r="I57" s="91"/>
      <c r="J57" s="98" t="s">
        <v>103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J81</f>
        <v>0</v>
      </c>
      <c r="L59" s="33"/>
      <c r="AU59" s="18" t="s">
        <v>104</v>
      </c>
    </row>
    <row r="60" spans="2:47" s="8" customFormat="1" ht="24.95" customHeight="1">
      <c r="B60" s="100"/>
      <c r="D60" s="101" t="s">
        <v>113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19.899999999999999" customHeight="1">
      <c r="B61" s="104"/>
      <c r="D61" s="105" t="s">
        <v>1224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>
      <c r="B62" s="33"/>
      <c r="L62" s="33"/>
    </row>
    <row r="63" spans="2:47" s="1" customFormat="1" ht="6.95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5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5" customHeight="1">
      <c r="B68" s="33"/>
      <c r="C68" s="22" t="s">
        <v>124</v>
      </c>
      <c r="L68" s="33"/>
    </row>
    <row r="69" spans="2:20" s="1" customFormat="1" ht="6.95" customHeight="1">
      <c r="B69" s="33"/>
      <c r="L69" s="33"/>
    </row>
    <row r="70" spans="2:20" s="1" customFormat="1" ht="12" customHeight="1">
      <c r="B70" s="33"/>
      <c r="C70" s="28" t="s">
        <v>16</v>
      </c>
      <c r="L70" s="33"/>
    </row>
    <row r="71" spans="2:20" s="1" customFormat="1" ht="16.5" customHeight="1">
      <c r="B71" s="33"/>
      <c r="E71" s="308" t="str">
        <f>E7</f>
        <v>Rekonstrukce sociálního zázemí - skate park - ETAPA I</v>
      </c>
      <c r="F71" s="309"/>
      <c r="G71" s="309"/>
      <c r="H71" s="309"/>
      <c r="L71" s="33"/>
    </row>
    <row r="72" spans="2:20" s="1" customFormat="1" ht="12" customHeight="1">
      <c r="B72" s="33"/>
      <c r="C72" s="28" t="s">
        <v>99</v>
      </c>
      <c r="L72" s="33"/>
    </row>
    <row r="73" spans="2:20" s="1" customFormat="1" ht="16.5" customHeight="1">
      <c r="B73" s="33"/>
      <c r="E73" s="271" t="str">
        <f>E9</f>
        <v>04 - Vzduchotechnika</v>
      </c>
      <c r="F73" s="310"/>
      <c r="G73" s="310"/>
      <c r="H73" s="310"/>
      <c r="L73" s="33"/>
    </row>
    <row r="74" spans="2:20" s="1" customFormat="1" ht="6.95" customHeight="1">
      <c r="B74" s="33"/>
      <c r="L74" s="33"/>
    </row>
    <row r="75" spans="2:20" s="1" customFormat="1" ht="12" customHeight="1">
      <c r="B75" s="33"/>
      <c r="C75" s="28" t="s">
        <v>21</v>
      </c>
      <c r="F75" s="26" t="str">
        <f>F12</f>
        <v>parc.č. 6041/2, k.ú. Chomutov I</v>
      </c>
      <c r="I75" s="28" t="s">
        <v>23</v>
      </c>
      <c r="J75" s="50" t="str">
        <f>IF(J12="","",J12)</f>
        <v>30. 3. 2023</v>
      </c>
      <c r="L75" s="33"/>
    </row>
    <row r="76" spans="2:20" s="1" customFormat="1" ht="6.95" customHeight="1">
      <c r="B76" s="33"/>
      <c r="L76" s="33"/>
    </row>
    <row r="77" spans="2:20" s="1" customFormat="1" ht="15.2" customHeight="1">
      <c r="B77" s="33"/>
      <c r="C77" s="28" t="s">
        <v>25</v>
      </c>
      <c r="F77" s="26" t="str">
        <f>E15</f>
        <v>Statutární město Chomutov</v>
      </c>
      <c r="I77" s="28" t="s">
        <v>31</v>
      </c>
      <c r="J77" s="31" t="str">
        <f>E21</f>
        <v>JKPO CZ s.r.o.</v>
      </c>
      <c r="L77" s="33"/>
    </row>
    <row r="78" spans="2:20" s="1" customFormat="1" ht="15.2" customHeight="1">
      <c r="B78" s="33"/>
      <c r="C78" s="28" t="s">
        <v>29</v>
      </c>
      <c r="F78" s="26" t="str">
        <f>IF(E18="","",E18)</f>
        <v>Vyplň údaj</v>
      </c>
      <c r="I78" s="28" t="s">
        <v>34</v>
      </c>
      <c r="J78" s="31" t="str">
        <f>E24</f>
        <v xml:space="preserve"> 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08"/>
      <c r="C80" s="109" t="s">
        <v>125</v>
      </c>
      <c r="D80" s="110" t="s">
        <v>57</v>
      </c>
      <c r="E80" s="110" t="s">
        <v>53</v>
      </c>
      <c r="F80" s="110" t="s">
        <v>54</v>
      </c>
      <c r="G80" s="110" t="s">
        <v>126</v>
      </c>
      <c r="H80" s="110" t="s">
        <v>127</v>
      </c>
      <c r="I80" s="110" t="s">
        <v>128</v>
      </c>
      <c r="J80" s="110" t="s">
        <v>103</v>
      </c>
      <c r="K80" s="111" t="s">
        <v>129</v>
      </c>
      <c r="L80" s="108"/>
      <c r="M80" s="57" t="s">
        <v>19</v>
      </c>
      <c r="N80" s="58" t="s">
        <v>42</v>
      </c>
      <c r="O80" s="58" t="s">
        <v>130</v>
      </c>
      <c r="P80" s="58" t="s">
        <v>131</v>
      </c>
      <c r="Q80" s="58" t="s">
        <v>132</v>
      </c>
      <c r="R80" s="58" t="s">
        <v>133</v>
      </c>
      <c r="S80" s="58" t="s">
        <v>134</v>
      </c>
      <c r="T80" s="59" t="s">
        <v>135</v>
      </c>
    </row>
    <row r="81" spans="2:65" s="1" customFormat="1" ht="22.9" customHeight="1">
      <c r="B81" s="33"/>
      <c r="C81" s="62" t="s">
        <v>136</v>
      </c>
      <c r="J81" s="112">
        <f>BK81</f>
        <v>0</v>
      </c>
      <c r="L81" s="33"/>
      <c r="M81" s="60"/>
      <c r="N81" s="51"/>
      <c r="O81" s="51"/>
      <c r="P81" s="113">
        <f>P82</f>
        <v>0</v>
      </c>
      <c r="Q81" s="51"/>
      <c r="R81" s="113">
        <f>R82</f>
        <v>4.4693000000000004E-2</v>
      </c>
      <c r="S81" s="51"/>
      <c r="T81" s="114">
        <f>T82</f>
        <v>0</v>
      </c>
      <c r="AT81" s="18" t="s">
        <v>71</v>
      </c>
      <c r="AU81" s="18" t="s">
        <v>104</v>
      </c>
      <c r="BK81" s="115">
        <f>BK82</f>
        <v>0</v>
      </c>
    </row>
    <row r="82" spans="2:65" s="11" customFormat="1" ht="25.9" customHeight="1">
      <c r="B82" s="116"/>
      <c r="D82" s="117" t="s">
        <v>71</v>
      </c>
      <c r="E82" s="118" t="s">
        <v>581</v>
      </c>
      <c r="F82" s="118" t="s">
        <v>582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4.4693000000000004E-2</v>
      </c>
      <c r="T82" s="123">
        <f>T83</f>
        <v>0</v>
      </c>
      <c r="AR82" s="117" t="s">
        <v>82</v>
      </c>
      <c r="AT82" s="124" t="s">
        <v>71</v>
      </c>
      <c r="AU82" s="124" t="s">
        <v>72</v>
      </c>
      <c r="AY82" s="117" t="s">
        <v>139</v>
      </c>
      <c r="BK82" s="125">
        <f>BK83</f>
        <v>0</v>
      </c>
    </row>
    <row r="83" spans="2:65" s="11" customFormat="1" ht="22.9" customHeight="1">
      <c r="B83" s="116"/>
      <c r="D83" s="117" t="s">
        <v>71</v>
      </c>
      <c r="E83" s="126" t="s">
        <v>1225</v>
      </c>
      <c r="F83" s="126" t="s">
        <v>90</v>
      </c>
      <c r="I83" s="119"/>
      <c r="J83" s="127">
        <f>BK83</f>
        <v>0</v>
      </c>
      <c r="L83" s="116"/>
      <c r="M83" s="121"/>
      <c r="P83" s="122">
        <f>SUM(P84:P113)</f>
        <v>0</v>
      </c>
      <c r="R83" s="122">
        <f>SUM(R84:R113)</f>
        <v>4.4693000000000004E-2</v>
      </c>
      <c r="T83" s="123">
        <f>SUM(T84:T113)</f>
        <v>0</v>
      </c>
      <c r="AR83" s="117" t="s">
        <v>82</v>
      </c>
      <c r="AT83" s="124" t="s">
        <v>71</v>
      </c>
      <c r="AU83" s="124" t="s">
        <v>80</v>
      </c>
      <c r="AY83" s="117" t="s">
        <v>139</v>
      </c>
      <c r="BK83" s="125">
        <f>SUM(BK84:BK113)</f>
        <v>0</v>
      </c>
    </row>
    <row r="84" spans="2:65" s="1" customFormat="1" ht="21.75" customHeight="1">
      <c r="B84" s="33"/>
      <c r="C84" s="128" t="s">
        <v>80</v>
      </c>
      <c r="D84" s="128" t="s">
        <v>141</v>
      </c>
      <c r="E84" s="129" t="s">
        <v>1226</v>
      </c>
      <c r="F84" s="130" t="s">
        <v>1227</v>
      </c>
      <c r="G84" s="131" t="s">
        <v>230</v>
      </c>
      <c r="H84" s="132">
        <v>3</v>
      </c>
      <c r="I84" s="133"/>
      <c r="J84" s="134">
        <f>ROUND(I84*H84,2)</f>
        <v>0</v>
      </c>
      <c r="K84" s="130" t="s">
        <v>145</v>
      </c>
      <c r="L84" s="33"/>
      <c r="M84" s="135" t="s">
        <v>19</v>
      </c>
      <c r="N84" s="136" t="s">
        <v>43</v>
      </c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AR84" s="139" t="s">
        <v>247</v>
      </c>
      <c r="AT84" s="139" t="s">
        <v>141</v>
      </c>
      <c r="AU84" s="139" t="s">
        <v>82</v>
      </c>
      <c r="AY84" s="18" t="s">
        <v>139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8" t="s">
        <v>80</v>
      </c>
      <c r="BK84" s="140">
        <f>ROUND(I84*H84,2)</f>
        <v>0</v>
      </c>
      <c r="BL84" s="18" t="s">
        <v>247</v>
      </c>
      <c r="BM84" s="139" t="s">
        <v>1228</v>
      </c>
    </row>
    <row r="85" spans="2:65" s="1" customFormat="1" ht="11.25">
      <c r="B85" s="33"/>
      <c r="D85" s="141" t="s">
        <v>148</v>
      </c>
      <c r="F85" s="142" t="s">
        <v>1229</v>
      </c>
      <c r="I85" s="143"/>
      <c r="L85" s="33"/>
      <c r="M85" s="144"/>
      <c r="T85" s="54"/>
      <c r="AT85" s="18" t="s">
        <v>148</v>
      </c>
      <c r="AU85" s="18" t="s">
        <v>82</v>
      </c>
    </row>
    <row r="86" spans="2:65" s="12" customFormat="1" ht="11.25">
      <c r="B86" s="145"/>
      <c r="D86" s="146" t="s">
        <v>150</v>
      </c>
      <c r="E86" s="147" t="s">
        <v>19</v>
      </c>
      <c r="F86" s="148" t="s">
        <v>1230</v>
      </c>
      <c r="H86" s="147" t="s">
        <v>19</v>
      </c>
      <c r="I86" s="149"/>
      <c r="L86" s="145"/>
      <c r="M86" s="150"/>
      <c r="T86" s="151"/>
      <c r="AT86" s="147" t="s">
        <v>150</v>
      </c>
      <c r="AU86" s="147" t="s">
        <v>82</v>
      </c>
      <c r="AV86" s="12" t="s">
        <v>80</v>
      </c>
      <c r="AW86" s="12" t="s">
        <v>33</v>
      </c>
      <c r="AX86" s="12" t="s">
        <v>72</v>
      </c>
      <c r="AY86" s="147" t="s">
        <v>139</v>
      </c>
    </row>
    <row r="87" spans="2:65" s="13" customFormat="1" ht="11.25">
      <c r="B87" s="152"/>
      <c r="D87" s="146" t="s">
        <v>150</v>
      </c>
      <c r="E87" s="153" t="s">
        <v>19</v>
      </c>
      <c r="F87" s="154" t="s">
        <v>787</v>
      </c>
      <c r="H87" s="155">
        <v>3</v>
      </c>
      <c r="I87" s="156"/>
      <c r="L87" s="152"/>
      <c r="M87" s="157"/>
      <c r="T87" s="158"/>
      <c r="AT87" s="153" t="s">
        <v>150</v>
      </c>
      <c r="AU87" s="153" t="s">
        <v>82</v>
      </c>
      <c r="AV87" s="13" t="s">
        <v>82</v>
      </c>
      <c r="AW87" s="13" t="s">
        <v>33</v>
      </c>
      <c r="AX87" s="13" t="s">
        <v>72</v>
      </c>
      <c r="AY87" s="153" t="s">
        <v>139</v>
      </c>
    </row>
    <row r="88" spans="2:65" s="14" customFormat="1" ht="11.25">
      <c r="B88" s="159"/>
      <c r="D88" s="146" t="s">
        <v>150</v>
      </c>
      <c r="E88" s="160" t="s">
        <v>19</v>
      </c>
      <c r="F88" s="161" t="s">
        <v>154</v>
      </c>
      <c r="H88" s="162">
        <v>3</v>
      </c>
      <c r="I88" s="163"/>
      <c r="L88" s="159"/>
      <c r="M88" s="164"/>
      <c r="T88" s="165"/>
      <c r="AT88" s="160" t="s">
        <v>150</v>
      </c>
      <c r="AU88" s="160" t="s">
        <v>82</v>
      </c>
      <c r="AV88" s="14" t="s">
        <v>146</v>
      </c>
      <c r="AW88" s="14" t="s">
        <v>33</v>
      </c>
      <c r="AX88" s="14" t="s">
        <v>80</v>
      </c>
      <c r="AY88" s="160" t="s">
        <v>139</v>
      </c>
    </row>
    <row r="89" spans="2:65" s="1" customFormat="1" ht="16.5" customHeight="1">
      <c r="B89" s="33"/>
      <c r="C89" s="174" t="s">
        <v>82</v>
      </c>
      <c r="D89" s="174" t="s">
        <v>332</v>
      </c>
      <c r="E89" s="175" t="s">
        <v>1231</v>
      </c>
      <c r="F89" s="176" t="s">
        <v>1232</v>
      </c>
      <c r="G89" s="177" t="s">
        <v>230</v>
      </c>
      <c r="H89" s="178">
        <v>3</v>
      </c>
      <c r="I89" s="179"/>
      <c r="J89" s="180">
        <f>ROUND(I89*H89,2)</f>
        <v>0</v>
      </c>
      <c r="K89" s="176" t="s">
        <v>145</v>
      </c>
      <c r="L89" s="181"/>
      <c r="M89" s="182" t="s">
        <v>19</v>
      </c>
      <c r="N89" s="183" t="s">
        <v>43</v>
      </c>
      <c r="P89" s="137">
        <f>O89*H89</f>
        <v>0</v>
      </c>
      <c r="Q89" s="137">
        <v>2E-3</v>
      </c>
      <c r="R89" s="137">
        <f>Q89*H89</f>
        <v>6.0000000000000001E-3</v>
      </c>
      <c r="S89" s="137">
        <v>0</v>
      </c>
      <c r="T89" s="138">
        <f>S89*H89</f>
        <v>0</v>
      </c>
      <c r="AR89" s="139" t="s">
        <v>371</v>
      </c>
      <c r="AT89" s="139" t="s">
        <v>332</v>
      </c>
      <c r="AU89" s="139" t="s">
        <v>82</v>
      </c>
      <c r="AY89" s="18" t="s">
        <v>139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8" t="s">
        <v>80</v>
      </c>
      <c r="BK89" s="140">
        <f>ROUND(I89*H89,2)</f>
        <v>0</v>
      </c>
      <c r="BL89" s="18" t="s">
        <v>247</v>
      </c>
      <c r="BM89" s="139" t="s">
        <v>1233</v>
      </c>
    </row>
    <row r="90" spans="2:65" s="1" customFormat="1" ht="16.5" customHeight="1">
      <c r="B90" s="33"/>
      <c r="C90" s="128" t="s">
        <v>160</v>
      </c>
      <c r="D90" s="128" t="s">
        <v>141</v>
      </c>
      <c r="E90" s="129" t="s">
        <v>1234</v>
      </c>
      <c r="F90" s="130" t="s">
        <v>1235</v>
      </c>
      <c r="G90" s="131" t="s">
        <v>230</v>
      </c>
      <c r="H90" s="132">
        <v>5</v>
      </c>
      <c r="I90" s="133"/>
      <c r="J90" s="134">
        <f>ROUND(I90*H90,2)</f>
        <v>0</v>
      </c>
      <c r="K90" s="130" t="s">
        <v>145</v>
      </c>
      <c r="L90" s="33"/>
      <c r="M90" s="135" t="s">
        <v>19</v>
      </c>
      <c r="N90" s="136" t="s">
        <v>43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247</v>
      </c>
      <c r="AT90" s="139" t="s">
        <v>141</v>
      </c>
      <c r="AU90" s="139" t="s">
        <v>82</v>
      </c>
      <c r="AY90" s="18" t="s">
        <v>139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80</v>
      </c>
      <c r="BK90" s="140">
        <f>ROUND(I90*H90,2)</f>
        <v>0</v>
      </c>
      <c r="BL90" s="18" t="s">
        <v>247</v>
      </c>
      <c r="BM90" s="139" t="s">
        <v>1236</v>
      </c>
    </row>
    <row r="91" spans="2:65" s="1" customFormat="1" ht="11.25">
      <c r="B91" s="33"/>
      <c r="D91" s="141" t="s">
        <v>148</v>
      </c>
      <c r="F91" s="142" t="s">
        <v>1237</v>
      </c>
      <c r="I91" s="143"/>
      <c r="L91" s="33"/>
      <c r="M91" s="144"/>
      <c r="T91" s="54"/>
      <c r="AT91" s="18" t="s">
        <v>148</v>
      </c>
      <c r="AU91" s="18" t="s">
        <v>82</v>
      </c>
    </row>
    <row r="92" spans="2:65" s="12" customFormat="1" ht="11.25">
      <c r="B92" s="145"/>
      <c r="D92" s="146" t="s">
        <v>150</v>
      </c>
      <c r="E92" s="147" t="s">
        <v>19</v>
      </c>
      <c r="F92" s="148" t="s">
        <v>1230</v>
      </c>
      <c r="H92" s="147" t="s">
        <v>19</v>
      </c>
      <c r="I92" s="149"/>
      <c r="L92" s="145"/>
      <c r="M92" s="150"/>
      <c r="T92" s="151"/>
      <c r="AT92" s="147" t="s">
        <v>150</v>
      </c>
      <c r="AU92" s="147" t="s">
        <v>82</v>
      </c>
      <c r="AV92" s="12" t="s">
        <v>80</v>
      </c>
      <c r="AW92" s="12" t="s">
        <v>33</v>
      </c>
      <c r="AX92" s="12" t="s">
        <v>72</v>
      </c>
      <c r="AY92" s="147" t="s">
        <v>139</v>
      </c>
    </row>
    <row r="93" spans="2:65" s="13" customFormat="1" ht="11.25">
      <c r="B93" s="152"/>
      <c r="D93" s="146" t="s">
        <v>150</v>
      </c>
      <c r="E93" s="153" t="s">
        <v>19</v>
      </c>
      <c r="F93" s="154" t="s">
        <v>681</v>
      </c>
      <c r="H93" s="155">
        <v>5</v>
      </c>
      <c r="I93" s="156"/>
      <c r="L93" s="152"/>
      <c r="M93" s="157"/>
      <c r="T93" s="158"/>
      <c r="AT93" s="153" t="s">
        <v>150</v>
      </c>
      <c r="AU93" s="153" t="s">
        <v>82</v>
      </c>
      <c r="AV93" s="13" t="s">
        <v>82</v>
      </c>
      <c r="AW93" s="13" t="s">
        <v>33</v>
      </c>
      <c r="AX93" s="13" t="s">
        <v>72</v>
      </c>
      <c r="AY93" s="153" t="s">
        <v>139</v>
      </c>
    </row>
    <row r="94" spans="2:65" s="14" customFormat="1" ht="11.25">
      <c r="B94" s="159"/>
      <c r="D94" s="146" t="s">
        <v>150</v>
      </c>
      <c r="E94" s="160" t="s">
        <v>19</v>
      </c>
      <c r="F94" s="161" t="s">
        <v>154</v>
      </c>
      <c r="H94" s="162">
        <v>5</v>
      </c>
      <c r="I94" s="163"/>
      <c r="L94" s="159"/>
      <c r="M94" s="164"/>
      <c r="T94" s="165"/>
      <c r="AT94" s="160" t="s">
        <v>150</v>
      </c>
      <c r="AU94" s="160" t="s">
        <v>82</v>
      </c>
      <c r="AV94" s="14" t="s">
        <v>146</v>
      </c>
      <c r="AW94" s="14" t="s">
        <v>33</v>
      </c>
      <c r="AX94" s="14" t="s">
        <v>80</v>
      </c>
      <c r="AY94" s="160" t="s">
        <v>139</v>
      </c>
    </row>
    <row r="95" spans="2:65" s="1" customFormat="1" ht="16.5" customHeight="1">
      <c r="B95" s="33"/>
      <c r="C95" s="174" t="s">
        <v>146</v>
      </c>
      <c r="D95" s="174" t="s">
        <v>332</v>
      </c>
      <c r="E95" s="175" t="s">
        <v>1238</v>
      </c>
      <c r="F95" s="176" t="s">
        <v>1239</v>
      </c>
      <c r="G95" s="177" t="s">
        <v>230</v>
      </c>
      <c r="H95" s="178">
        <v>5</v>
      </c>
      <c r="I95" s="179"/>
      <c r="J95" s="180">
        <f>ROUND(I95*H95,2)</f>
        <v>0</v>
      </c>
      <c r="K95" s="176" t="s">
        <v>145</v>
      </c>
      <c r="L95" s="181"/>
      <c r="M95" s="182" t="s">
        <v>19</v>
      </c>
      <c r="N95" s="183" t="s">
        <v>43</v>
      </c>
      <c r="P95" s="137">
        <f>O95*H95</f>
        <v>0</v>
      </c>
      <c r="Q95" s="137">
        <v>2.0000000000000001E-4</v>
      </c>
      <c r="R95" s="137">
        <f>Q95*H95</f>
        <v>1E-3</v>
      </c>
      <c r="S95" s="137">
        <v>0</v>
      </c>
      <c r="T95" s="138">
        <f>S95*H95</f>
        <v>0</v>
      </c>
      <c r="AR95" s="139" t="s">
        <v>371</v>
      </c>
      <c r="AT95" s="139" t="s">
        <v>332</v>
      </c>
      <c r="AU95" s="139" t="s">
        <v>82</v>
      </c>
      <c r="AY95" s="18" t="s">
        <v>139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8" t="s">
        <v>80</v>
      </c>
      <c r="BK95" s="140">
        <f>ROUND(I95*H95,2)</f>
        <v>0</v>
      </c>
      <c r="BL95" s="18" t="s">
        <v>247</v>
      </c>
      <c r="BM95" s="139" t="s">
        <v>1240</v>
      </c>
    </row>
    <row r="96" spans="2:65" s="1" customFormat="1" ht="16.5" customHeight="1">
      <c r="B96" s="33"/>
      <c r="C96" s="128" t="s">
        <v>171</v>
      </c>
      <c r="D96" s="128" t="s">
        <v>141</v>
      </c>
      <c r="E96" s="129" t="s">
        <v>1241</v>
      </c>
      <c r="F96" s="130" t="s">
        <v>1242</v>
      </c>
      <c r="G96" s="131" t="s">
        <v>230</v>
      </c>
      <c r="H96" s="132">
        <v>3</v>
      </c>
      <c r="I96" s="133"/>
      <c r="J96" s="134">
        <f>ROUND(I96*H96,2)</f>
        <v>0</v>
      </c>
      <c r="K96" s="130" t="s">
        <v>145</v>
      </c>
      <c r="L96" s="33"/>
      <c r="M96" s="135" t="s">
        <v>19</v>
      </c>
      <c r="N96" s="136" t="s">
        <v>43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247</v>
      </c>
      <c r="AT96" s="139" t="s">
        <v>141</v>
      </c>
      <c r="AU96" s="139" t="s">
        <v>82</v>
      </c>
      <c r="AY96" s="18" t="s">
        <v>139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80</v>
      </c>
      <c r="BK96" s="140">
        <f>ROUND(I96*H96,2)</f>
        <v>0</v>
      </c>
      <c r="BL96" s="18" t="s">
        <v>247</v>
      </c>
      <c r="BM96" s="139" t="s">
        <v>1243</v>
      </c>
    </row>
    <row r="97" spans="2:65" s="1" customFormat="1" ht="11.25">
      <c r="B97" s="33"/>
      <c r="D97" s="141" t="s">
        <v>148</v>
      </c>
      <c r="F97" s="142" t="s">
        <v>1244</v>
      </c>
      <c r="I97" s="143"/>
      <c r="L97" s="33"/>
      <c r="M97" s="144"/>
      <c r="T97" s="54"/>
      <c r="AT97" s="18" t="s">
        <v>148</v>
      </c>
      <c r="AU97" s="18" t="s">
        <v>82</v>
      </c>
    </row>
    <row r="98" spans="2:65" s="12" customFormat="1" ht="11.25">
      <c r="B98" s="145"/>
      <c r="D98" s="146" t="s">
        <v>150</v>
      </c>
      <c r="E98" s="147" t="s">
        <v>19</v>
      </c>
      <c r="F98" s="148" t="s">
        <v>1230</v>
      </c>
      <c r="H98" s="147" t="s">
        <v>19</v>
      </c>
      <c r="I98" s="149"/>
      <c r="L98" s="145"/>
      <c r="M98" s="150"/>
      <c r="T98" s="151"/>
      <c r="AT98" s="147" t="s">
        <v>150</v>
      </c>
      <c r="AU98" s="147" t="s">
        <v>82</v>
      </c>
      <c r="AV98" s="12" t="s">
        <v>80</v>
      </c>
      <c r="AW98" s="12" t="s">
        <v>33</v>
      </c>
      <c r="AX98" s="12" t="s">
        <v>72</v>
      </c>
      <c r="AY98" s="147" t="s">
        <v>139</v>
      </c>
    </row>
    <row r="99" spans="2:65" s="13" customFormat="1" ht="11.25">
      <c r="B99" s="152"/>
      <c r="D99" s="146" t="s">
        <v>150</v>
      </c>
      <c r="E99" s="153" t="s">
        <v>19</v>
      </c>
      <c r="F99" s="154" t="s">
        <v>787</v>
      </c>
      <c r="H99" s="155">
        <v>3</v>
      </c>
      <c r="I99" s="156"/>
      <c r="L99" s="152"/>
      <c r="M99" s="157"/>
      <c r="T99" s="158"/>
      <c r="AT99" s="153" t="s">
        <v>150</v>
      </c>
      <c r="AU99" s="153" t="s">
        <v>82</v>
      </c>
      <c r="AV99" s="13" t="s">
        <v>82</v>
      </c>
      <c r="AW99" s="13" t="s">
        <v>33</v>
      </c>
      <c r="AX99" s="13" t="s">
        <v>72</v>
      </c>
      <c r="AY99" s="153" t="s">
        <v>139</v>
      </c>
    </row>
    <row r="100" spans="2:65" s="14" customFormat="1" ht="11.25">
      <c r="B100" s="159"/>
      <c r="D100" s="146" t="s">
        <v>150</v>
      </c>
      <c r="E100" s="160" t="s">
        <v>19</v>
      </c>
      <c r="F100" s="161" t="s">
        <v>154</v>
      </c>
      <c r="H100" s="162">
        <v>3</v>
      </c>
      <c r="I100" s="163"/>
      <c r="L100" s="159"/>
      <c r="M100" s="164"/>
      <c r="T100" s="165"/>
      <c r="AT100" s="160" t="s">
        <v>150</v>
      </c>
      <c r="AU100" s="160" t="s">
        <v>82</v>
      </c>
      <c r="AV100" s="14" t="s">
        <v>146</v>
      </c>
      <c r="AW100" s="14" t="s">
        <v>33</v>
      </c>
      <c r="AX100" s="14" t="s">
        <v>80</v>
      </c>
      <c r="AY100" s="160" t="s">
        <v>139</v>
      </c>
    </row>
    <row r="101" spans="2:65" s="1" customFormat="1" ht="16.5" customHeight="1">
      <c r="B101" s="33"/>
      <c r="C101" s="174" t="s">
        <v>177</v>
      </c>
      <c r="D101" s="174" t="s">
        <v>332</v>
      </c>
      <c r="E101" s="175" t="s">
        <v>1245</v>
      </c>
      <c r="F101" s="176" t="s">
        <v>1246</v>
      </c>
      <c r="G101" s="177" t="s">
        <v>230</v>
      </c>
      <c r="H101" s="178">
        <v>3</v>
      </c>
      <c r="I101" s="179"/>
      <c r="J101" s="180">
        <f>ROUND(I101*H101,2)</f>
        <v>0</v>
      </c>
      <c r="K101" s="176" t="s">
        <v>791</v>
      </c>
      <c r="L101" s="181"/>
      <c r="M101" s="182" t="s">
        <v>19</v>
      </c>
      <c r="N101" s="183" t="s">
        <v>43</v>
      </c>
      <c r="P101" s="137">
        <f>O101*H101</f>
        <v>0</v>
      </c>
      <c r="Q101" s="137">
        <v>3.4000000000000002E-4</v>
      </c>
      <c r="R101" s="137">
        <f>Q101*H101</f>
        <v>1.0200000000000001E-3</v>
      </c>
      <c r="S101" s="137">
        <v>0</v>
      </c>
      <c r="T101" s="138">
        <f>S101*H101</f>
        <v>0</v>
      </c>
      <c r="AR101" s="139" t="s">
        <v>371</v>
      </c>
      <c r="AT101" s="139" t="s">
        <v>332</v>
      </c>
      <c r="AU101" s="139" t="s">
        <v>82</v>
      </c>
      <c r="AY101" s="18" t="s">
        <v>139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8" t="s">
        <v>80</v>
      </c>
      <c r="BK101" s="140">
        <f>ROUND(I101*H101,2)</f>
        <v>0</v>
      </c>
      <c r="BL101" s="18" t="s">
        <v>247</v>
      </c>
      <c r="BM101" s="139" t="s">
        <v>1247</v>
      </c>
    </row>
    <row r="102" spans="2:65" s="1" customFormat="1" ht="24.2" customHeight="1">
      <c r="B102" s="33"/>
      <c r="C102" s="128" t="s">
        <v>182</v>
      </c>
      <c r="D102" s="128" t="s">
        <v>141</v>
      </c>
      <c r="E102" s="129" t="s">
        <v>1248</v>
      </c>
      <c r="F102" s="130" t="s">
        <v>1249</v>
      </c>
      <c r="G102" s="131" t="s">
        <v>313</v>
      </c>
      <c r="H102" s="132">
        <v>10</v>
      </c>
      <c r="I102" s="133"/>
      <c r="J102" s="134">
        <f>ROUND(I102*H102,2)</f>
        <v>0</v>
      </c>
      <c r="K102" s="130" t="s">
        <v>145</v>
      </c>
      <c r="L102" s="33"/>
      <c r="M102" s="135" t="s">
        <v>19</v>
      </c>
      <c r="N102" s="136" t="s">
        <v>43</v>
      </c>
      <c r="P102" s="137">
        <f>O102*H102</f>
        <v>0</v>
      </c>
      <c r="Q102" s="137">
        <v>3.4429999999999999E-3</v>
      </c>
      <c r="R102" s="137">
        <f>Q102*H102</f>
        <v>3.4430000000000002E-2</v>
      </c>
      <c r="S102" s="137">
        <v>0</v>
      </c>
      <c r="T102" s="138">
        <f>S102*H102</f>
        <v>0</v>
      </c>
      <c r="AR102" s="139" t="s">
        <v>247</v>
      </c>
      <c r="AT102" s="139" t="s">
        <v>141</v>
      </c>
      <c r="AU102" s="139" t="s">
        <v>82</v>
      </c>
      <c r="AY102" s="18" t="s">
        <v>139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80</v>
      </c>
      <c r="BK102" s="140">
        <f>ROUND(I102*H102,2)</f>
        <v>0</v>
      </c>
      <c r="BL102" s="18" t="s">
        <v>247</v>
      </c>
      <c r="BM102" s="139" t="s">
        <v>1250</v>
      </c>
    </row>
    <row r="103" spans="2:65" s="1" customFormat="1" ht="11.25">
      <c r="B103" s="33"/>
      <c r="D103" s="141" t="s">
        <v>148</v>
      </c>
      <c r="F103" s="142" t="s">
        <v>1251</v>
      </c>
      <c r="I103" s="143"/>
      <c r="L103" s="33"/>
      <c r="M103" s="144"/>
      <c r="T103" s="54"/>
      <c r="AT103" s="18" t="s">
        <v>148</v>
      </c>
      <c r="AU103" s="18" t="s">
        <v>82</v>
      </c>
    </row>
    <row r="104" spans="2:65" s="1" customFormat="1" ht="19.5">
      <c r="B104" s="33"/>
      <c r="D104" s="146" t="s">
        <v>220</v>
      </c>
      <c r="F104" s="166" t="s">
        <v>1252</v>
      </c>
      <c r="I104" s="143"/>
      <c r="L104" s="33"/>
      <c r="M104" s="144"/>
      <c r="T104" s="54"/>
      <c r="AT104" s="18" t="s">
        <v>220</v>
      </c>
      <c r="AU104" s="18" t="s">
        <v>82</v>
      </c>
    </row>
    <row r="105" spans="2:65" s="12" customFormat="1" ht="11.25">
      <c r="B105" s="145"/>
      <c r="D105" s="146" t="s">
        <v>150</v>
      </c>
      <c r="E105" s="147" t="s">
        <v>19</v>
      </c>
      <c r="F105" s="148" t="s">
        <v>1230</v>
      </c>
      <c r="H105" s="147" t="s">
        <v>19</v>
      </c>
      <c r="I105" s="149"/>
      <c r="L105" s="145"/>
      <c r="M105" s="150"/>
      <c r="T105" s="151"/>
      <c r="AT105" s="147" t="s">
        <v>150</v>
      </c>
      <c r="AU105" s="147" t="s">
        <v>82</v>
      </c>
      <c r="AV105" s="12" t="s">
        <v>80</v>
      </c>
      <c r="AW105" s="12" t="s">
        <v>33</v>
      </c>
      <c r="AX105" s="12" t="s">
        <v>72</v>
      </c>
      <c r="AY105" s="147" t="s">
        <v>139</v>
      </c>
    </row>
    <row r="106" spans="2:65" s="13" customFormat="1" ht="11.25">
      <c r="B106" s="152"/>
      <c r="D106" s="146" t="s">
        <v>150</v>
      </c>
      <c r="E106" s="153" t="s">
        <v>19</v>
      </c>
      <c r="F106" s="154" t="s">
        <v>1031</v>
      </c>
      <c r="H106" s="155">
        <v>10</v>
      </c>
      <c r="I106" s="156"/>
      <c r="L106" s="152"/>
      <c r="M106" s="157"/>
      <c r="T106" s="158"/>
      <c r="AT106" s="153" t="s">
        <v>150</v>
      </c>
      <c r="AU106" s="153" t="s">
        <v>82</v>
      </c>
      <c r="AV106" s="13" t="s">
        <v>82</v>
      </c>
      <c r="AW106" s="13" t="s">
        <v>33</v>
      </c>
      <c r="AX106" s="13" t="s">
        <v>72</v>
      </c>
      <c r="AY106" s="153" t="s">
        <v>139</v>
      </c>
    </row>
    <row r="107" spans="2:65" s="14" customFormat="1" ht="11.25">
      <c r="B107" s="159"/>
      <c r="D107" s="146" t="s">
        <v>150</v>
      </c>
      <c r="E107" s="160" t="s">
        <v>19</v>
      </c>
      <c r="F107" s="161" t="s">
        <v>154</v>
      </c>
      <c r="H107" s="162">
        <v>10</v>
      </c>
      <c r="I107" s="163"/>
      <c r="L107" s="159"/>
      <c r="M107" s="164"/>
      <c r="T107" s="165"/>
      <c r="AT107" s="160" t="s">
        <v>150</v>
      </c>
      <c r="AU107" s="160" t="s">
        <v>82</v>
      </c>
      <c r="AV107" s="14" t="s">
        <v>146</v>
      </c>
      <c r="AW107" s="14" t="s">
        <v>33</v>
      </c>
      <c r="AX107" s="14" t="s">
        <v>80</v>
      </c>
      <c r="AY107" s="160" t="s">
        <v>139</v>
      </c>
    </row>
    <row r="108" spans="2:65" s="1" customFormat="1" ht="21.75" customHeight="1">
      <c r="B108" s="33"/>
      <c r="C108" s="128" t="s">
        <v>189</v>
      </c>
      <c r="D108" s="128" t="s">
        <v>141</v>
      </c>
      <c r="E108" s="129" t="s">
        <v>1253</v>
      </c>
      <c r="F108" s="130" t="s">
        <v>1254</v>
      </c>
      <c r="G108" s="131" t="s">
        <v>313</v>
      </c>
      <c r="H108" s="132">
        <v>10</v>
      </c>
      <c r="I108" s="133"/>
      <c r="J108" s="134">
        <f>ROUND(I108*H108,2)</f>
        <v>0</v>
      </c>
      <c r="K108" s="130" t="s">
        <v>145</v>
      </c>
      <c r="L108" s="33"/>
      <c r="M108" s="135" t="s">
        <v>19</v>
      </c>
      <c r="N108" s="136" t="s">
        <v>43</v>
      </c>
      <c r="P108" s="137">
        <f>O108*H108</f>
        <v>0</v>
      </c>
      <c r="Q108" s="137">
        <v>2.243E-4</v>
      </c>
      <c r="R108" s="137">
        <f>Q108*H108</f>
        <v>2.2430000000000002E-3</v>
      </c>
      <c r="S108" s="137">
        <v>0</v>
      </c>
      <c r="T108" s="138">
        <f>S108*H108</f>
        <v>0</v>
      </c>
      <c r="AR108" s="139" t="s">
        <v>247</v>
      </c>
      <c r="AT108" s="139" t="s">
        <v>141</v>
      </c>
      <c r="AU108" s="139" t="s">
        <v>82</v>
      </c>
      <c r="AY108" s="18" t="s">
        <v>139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8" t="s">
        <v>80</v>
      </c>
      <c r="BK108" s="140">
        <f>ROUND(I108*H108,2)</f>
        <v>0</v>
      </c>
      <c r="BL108" s="18" t="s">
        <v>247</v>
      </c>
      <c r="BM108" s="139" t="s">
        <v>1255</v>
      </c>
    </row>
    <row r="109" spans="2:65" s="1" customFormat="1" ht="11.25">
      <c r="B109" s="33"/>
      <c r="D109" s="141" t="s">
        <v>148</v>
      </c>
      <c r="F109" s="142" t="s">
        <v>1256</v>
      </c>
      <c r="I109" s="143"/>
      <c r="L109" s="33"/>
      <c r="M109" s="144"/>
      <c r="T109" s="54"/>
      <c r="AT109" s="18" t="s">
        <v>148</v>
      </c>
      <c r="AU109" s="18" t="s">
        <v>82</v>
      </c>
    </row>
    <row r="110" spans="2:65" s="1" customFormat="1" ht="24.2" customHeight="1">
      <c r="B110" s="33"/>
      <c r="C110" s="128" t="s">
        <v>194</v>
      </c>
      <c r="D110" s="128" t="s">
        <v>141</v>
      </c>
      <c r="E110" s="129" t="s">
        <v>1257</v>
      </c>
      <c r="F110" s="130" t="s">
        <v>1258</v>
      </c>
      <c r="G110" s="131" t="s">
        <v>185</v>
      </c>
      <c r="H110" s="132">
        <v>4.4999999999999998E-2</v>
      </c>
      <c r="I110" s="133"/>
      <c r="J110" s="134">
        <f>ROUND(I110*H110,2)</f>
        <v>0</v>
      </c>
      <c r="K110" s="130" t="s">
        <v>145</v>
      </c>
      <c r="L110" s="33"/>
      <c r="M110" s="135" t="s">
        <v>19</v>
      </c>
      <c r="N110" s="136" t="s">
        <v>43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247</v>
      </c>
      <c r="AT110" s="139" t="s">
        <v>141</v>
      </c>
      <c r="AU110" s="139" t="s">
        <v>82</v>
      </c>
      <c r="AY110" s="18" t="s">
        <v>139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8" t="s">
        <v>80</v>
      </c>
      <c r="BK110" s="140">
        <f>ROUND(I110*H110,2)</f>
        <v>0</v>
      </c>
      <c r="BL110" s="18" t="s">
        <v>247</v>
      </c>
      <c r="BM110" s="139" t="s">
        <v>1259</v>
      </c>
    </row>
    <row r="111" spans="2:65" s="1" customFormat="1" ht="11.25">
      <c r="B111" s="33"/>
      <c r="D111" s="141" t="s">
        <v>148</v>
      </c>
      <c r="F111" s="142" t="s">
        <v>1260</v>
      </c>
      <c r="I111" s="143"/>
      <c r="L111" s="33"/>
      <c r="M111" s="144"/>
      <c r="T111" s="54"/>
      <c r="AT111" s="18" t="s">
        <v>148</v>
      </c>
      <c r="AU111" s="18" t="s">
        <v>82</v>
      </c>
    </row>
    <row r="112" spans="2:65" s="1" customFormat="1" ht="24.2" customHeight="1">
      <c r="B112" s="33"/>
      <c r="C112" s="128" t="s">
        <v>203</v>
      </c>
      <c r="D112" s="128" t="s">
        <v>141</v>
      </c>
      <c r="E112" s="129" t="s">
        <v>1261</v>
      </c>
      <c r="F112" s="130" t="s">
        <v>1262</v>
      </c>
      <c r="G112" s="131" t="s">
        <v>185</v>
      </c>
      <c r="H112" s="132">
        <v>4.4999999999999998E-2</v>
      </c>
      <c r="I112" s="133"/>
      <c r="J112" s="134">
        <f>ROUND(I112*H112,2)</f>
        <v>0</v>
      </c>
      <c r="K112" s="130" t="s">
        <v>145</v>
      </c>
      <c r="L112" s="33"/>
      <c r="M112" s="135" t="s">
        <v>19</v>
      </c>
      <c r="N112" s="136" t="s">
        <v>43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247</v>
      </c>
      <c r="AT112" s="139" t="s">
        <v>141</v>
      </c>
      <c r="AU112" s="139" t="s">
        <v>82</v>
      </c>
      <c r="AY112" s="18" t="s">
        <v>139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80</v>
      </c>
      <c r="BK112" s="140">
        <f>ROUND(I112*H112,2)</f>
        <v>0</v>
      </c>
      <c r="BL112" s="18" t="s">
        <v>247</v>
      </c>
      <c r="BM112" s="139" t="s">
        <v>1263</v>
      </c>
    </row>
    <row r="113" spans="2:47" s="1" customFormat="1" ht="11.25">
      <c r="B113" s="33"/>
      <c r="D113" s="141" t="s">
        <v>148</v>
      </c>
      <c r="F113" s="142" t="s">
        <v>1264</v>
      </c>
      <c r="I113" s="143"/>
      <c r="L113" s="33"/>
      <c r="M113" s="184"/>
      <c r="N113" s="185"/>
      <c r="O113" s="185"/>
      <c r="P113" s="185"/>
      <c r="Q113" s="185"/>
      <c r="R113" s="185"/>
      <c r="S113" s="185"/>
      <c r="T113" s="186"/>
      <c r="AT113" s="18" t="s">
        <v>148</v>
      </c>
      <c r="AU113" s="18" t="s">
        <v>82</v>
      </c>
    </row>
    <row r="114" spans="2:47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33"/>
    </row>
  </sheetData>
  <sheetProtection algorithmName="SHA-512" hashValue="O5bnfWmIHXHmvu4TtCnaMbZ8Q6FRM+m4d25SsUVItNhpGgf13S5suwaojWMA7mJVvA7Y4ivJeGY2QIXctRm1fw==" saltValue="k32EcrGqm7OJ2eTah3yUSuGXnUeSJUYv1pPQc0+jj/7H+zMIVc7JsgzwfVH/NKNerjKtV+wo3pWP1G124uaswQ==" spinCount="100000" sheet="1" objects="1" scenarios="1" formatColumns="0" formatRows="0" autoFilter="0"/>
  <autoFilter ref="C80:K113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400-000000000000}"/>
    <hyperlink ref="F91" r:id="rId2" xr:uid="{00000000-0004-0000-0400-000001000000}"/>
    <hyperlink ref="F97" r:id="rId3" xr:uid="{00000000-0004-0000-0400-000002000000}"/>
    <hyperlink ref="F103" r:id="rId4" xr:uid="{00000000-0004-0000-0400-000003000000}"/>
    <hyperlink ref="F109" r:id="rId5" xr:uid="{00000000-0004-0000-0400-000004000000}"/>
    <hyperlink ref="F111" r:id="rId6" xr:uid="{00000000-0004-0000-0400-000005000000}"/>
    <hyperlink ref="F113" r:id="rId7" xr:uid="{00000000-0004-0000-0400-000006000000}"/>
  </hyperlinks>
  <pageMargins left="0.39370078740157483" right="0.39370078740157483" top="0.39370078740157483" bottom="0.39370078740157483" header="0" footer="0"/>
  <pageSetup paperSize="9" scale="84" fitToHeight="100" orientation="landscape" r:id="rId8"/>
  <headerFooter>
    <oddFooter>&amp;CStrana &amp;P z &amp;N</oddFooter>
  </headerFooter>
  <drawing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8" t="s">
        <v>94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98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8" t="str">
        <f>'Rekapitulace stavby'!K6</f>
        <v>Rekonstrukce sociálního zázemí - skate park - ETAPA I</v>
      </c>
      <c r="F7" s="309"/>
      <c r="G7" s="309"/>
      <c r="H7" s="309"/>
      <c r="L7" s="21"/>
    </row>
    <row r="8" spans="2:46" s="1" customFormat="1" ht="12" customHeight="1">
      <c r="B8" s="33"/>
      <c r="D8" s="28" t="s">
        <v>99</v>
      </c>
      <c r="L8" s="33"/>
    </row>
    <row r="9" spans="2:46" s="1" customFormat="1" ht="16.5" customHeight="1">
      <c r="B9" s="33"/>
      <c r="E9" s="271" t="s">
        <v>1265</v>
      </c>
      <c r="F9" s="310"/>
      <c r="G9" s="310"/>
      <c r="H9" s="310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30. 3. 2023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1" t="str">
        <f>'Rekapitulace stavby'!E14</f>
        <v>Vyplň údaj</v>
      </c>
      <c r="F18" s="292"/>
      <c r="G18" s="292"/>
      <c r="H18" s="292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47.25" customHeight="1">
      <c r="B27" s="87"/>
      <c r="E27" s="297" t="s">
        <v>37</v>
      </c>
      <c r="F27" s="297"/>
      <c r="G27" s="297"/>
      <c r="H27" s="297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ROUND(J86,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ROUND((SUM(BE86:BE145)),  2)</f>
        <v>0</v>
      </c>
      <c r="I33" s="90">
        <v>0.21</v>
      </c>
      <c r="J33" s="89">
        <f>ROUND(((SUM(BE86:BE145))*I33),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ROUND((SUM(BF86:BF145)),  2)</f>
        <v>0</v>
      </c>
      <c r="I34" s="90">
        <v>0.15</v>
      </c>
      <c r="J34" s="89">
        <f>ROUND(((SUM(BF86:BF145))*I34),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ROUND((SUM(BG86:BG145)),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ROUND((SUM(BH86:BH145)),  2)</f>
        <v>0</v>
      </c>
      <c r="I36" s="90">
        <v>0.15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ROUND((SUM(BI86:BI145)),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101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8" t="str">
        <f>E7</f>
        <v>Rekonstrukce sociálního zázemí - skate park - ETAPA I</v>
      </c>
      <c r="F48" s="309"/>
      <c r="G48" s="309"/>
      <c r="H48" s="309"/>
      <c r="L48" s="33"/>
    </row>
    <row r="49" spans="2:47" s="1" customFormat="1" ht="12" customHeight="1">
      <c r="B49" s="33"/>
      <c r="C49" s="28" t="s">
        <v>99</v>
      </c>
      <c r="L49" s="33"/>
    </row>
    <row r="50" spans="2:47" s="1" customFormat="1" ht="16.5" customHeight="1">
      <c r="B50" s="33"/>
      <c r="E50" s="271" t="str">
        <f>E9</f>
        <v>05 - Elektroinstalace</v>
      </c>
      <c r="F50" s="310"/>
      <c r="G50" s="310"/>
      <c r="H50" s="310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parc.č. 6041/2, k.ú. Chomutov I</v>
      </c>
      <c r="I52" s="28" t="s">
        <v>23</v>
      </c>
      <c r="J52" s="50" t="str">
        <f>IF(J12="","",J12)</f>
        <v>30. 3. 2023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Statutární město Chomutov</v>
      </c>
      <c r="I54" s="28" t="s">
        <v>31</v>
      </c>
      <c r="J54" s="31" t="str">
        <f>E21</f>
        <v>JKPO CZ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102</v>
      </c>
      <c r="D57" s="91"/>
      <c r="E57" s="91"/>
      <c r="F57" s="91"/>
      <c r="G57" s="91"/>
      <c r="H57" s="91"/>
      <c r="I57" s="91"/>
      <c r="J57" s="98" t="s">
        <v>103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J86</f>
        <v>0</v>
      </c>
      <c r="L59" s="33"/>
      <c r="AU59" s="18" t="s">
        <v>104</v>
      </c>
    </row>
    <row r="60" spans="2:47" s="8" customFormat="1" ht="24.95" customHeight="1">
      <c r="B60" s="100"/>
      <c r="D60" s="101" t="s">
        <v>1266</v>
      </c>
      <c r="E60" s="102"/>
      <c r="F60" s="102"/>
      <c r="G60" s="102"/>
      <c r="H60" s="102"/>
      <c r="I60" s="102"/>
      <c r="J60" s="103">
        <f>J87</f>
        <v>0</v>
      </c>
      <c r="L60" s="100"/>
    </row>
    <row r="61" spans="2:47" s="8" customFormat="1" ht="24.95" customHeight="1">
      <c r="B61" s="100"/>
      <c r="D61" s="101" t="s">
        <v>1267</v>
      </c>
      <c r="E61" s="102"/>
      <c r="F61" s="102"/>
      <c r="G61" s="102"/>
      <c r="H61" s="102"/>
      <c r="I61" s="102"/>
      <c r="J61" s="103">
        <f>J89</f>
        <v>0</v>
      </c>
      <c r="L61" s="100"/>
    </row>
    <row r="62" spans="2:47" s="8" customFormat="1" ht="24.95" customHeight="1">
      <c r="B62" s="100"/>
      <c r="D62" s="101" t="s">
        <v>1268</v>
      </c>
      <c r="E62" s="102"/>
      <c r="F62" s="102"/>
      <c r="G62" s="102"/>
      <c r="H62" s="102"/>
      <c r="I62" s="102"/>
      <c r="J62" s="103">
        <f>J95</f>
        <v>0</v>
      </c>
      <c r="L62" s="100"/>
    </row>
    <row r="63" spans="2:47" s="8" customFormat="1" ht="24.95" customHeight="1">
      <c r="B63" s="100"/>
      <c r="D63" s="101" t="s">
        <v>1269</v>
      </c>
      <c r="E63" s="102"/>
      <c r="F63" s="102"/>
      <c r="G63" s="102"/>
      <c r="H63" s="102"/>
      <c r="I63" s="102"/>
      <c r="J63" s="103">
        <f>J107</f>
        <v>0</v>
      </c>
      <c r="L63" s="100"/>
    </row>
    <row r="64" spans="2:47" s="8" customFormat="1" ht="24.95" customHeight="1">
      <c r="B64" s="100"/>
      <c r="D64" s="101" t="s">
        <v>1270</v>
      </c>
      <c r="E64" s="102"/>
      <c r="F64" s="102"/>
      <c r="G64" s="102"/>
      <c r="H64" s="102"/>
      <c r="I64" s="102"/>
      <c r="J64" s="103">
        <f>J115</f>
        <v>0</v>
      </c>
      <c r="L64" s="100"/>
    </row>
    <row r="65" spans="2:12" s="8" customFormat="1" ht="24.95" customHeight="1">
      <c r="B65" s="100"/>
      <c r="D65" s="101" t="s">
        <v>1271</v>
      </c>
      <c r="E65" s="102"/>
      <c r="F65" s="102"/>
      <c r="G65" s="102"/>
      <c r="H65" s="102"/>
      <c r="I65" s="102"/>
      <c r="J65" s="103">
        <f>J131</f>
        <v>0</v>
      </c>
      <c r="L65" s="100"/>
    </row>
    <row r="66" spans="2:12" s="8" customFormat="1" ht="24.95" customHeight="1">
      <c r="B66" s="100"/>
      <c r="D66" s="101" t="s">
        <v>1272</v>
      </c>
      <c r="E66" s="102"/>
      <c r="F66" s="102"/>
      <c r="G66" s="102"/>
      <c r="H66" s="102"/>
      <c r="I66" s="102"/>
      <c r="J66" s="103">
        <f>J140</f>
        <v>0</v>
      </c>
      <c r="L66" s="100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124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08" t="str">
        <f>E7</f>
        <v>Rekonstrukce sociálního zázemí - skate park - ETAPA I</v>
      </c>
      <c r="F76" s="309"/>
      <c r="G76" s="309"/>
      <c r="H76" s="309"/>
      <c r="L76" s="33"/>
    </row>
    <row r="77" spans="2:12" s="1" customFormat="1" ht="12" customHeight="1">
      <c r="B77" s="33"/>
      <c r="C77" s="28" t="s">
        <v>99</v>
      </c>
      <c r="L77" s="33"/>
    </row>
    <row r="78" spans="2:12" s="1" customFormat="1" ht="16.5" customHeight="1">
      <c r="B78" s="33"/>
      <c r="E78" s="271" t="str">
        <f>E9</f>
        <v>05 - Elektroinstalace</v>
      </c>
      <c r="F78" s="310"/>
      <c r="G78" s="310"/>
      <c r="H78" s="310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F12</f>
        <v>parc.č. 6041/2, k.ú. Chomutov I</v>
      </c>
      <c r="I80" s="28" t="s">
        <v>23</v>
      </c>
      <c r="J80" s="50" t="str">
        <f>IF(J12="","",J12)</f>
        <v>30. 3. 2023</v>
      </c>
      <c r="L80" s="33"/>
    </row>
    <row r="81" spans="2:65" s="1" customFormat="1" ht="6.95" customHeight="1">
      <c r="B81" s="33"/>
      <c r="L81" s="33"/>
    </row>
    <row r="82" spans="2:65" s="1" customFormat="1" ht="15.2" customHeight="1">
      <c r="B82" s="33"/>
      <c r="C82" s="28" t="s">
        <v>25</v>
      </c>
      <c r="F82" s="26" t="str">
        <f>E15</f>
        <v>Statutární město Chomutov</v>
      </c>
      <c r="I82" s="28" t="s">
        <v>31</v>
      </c>
      <c r="J82" s="31" t="str">
        <f>E21</f>
        <v>JKPO CZ s.r.o.</v>
      </c>
      <c r="L82" s="33"/>
    </row>
    <row r="83" spans="2:65" s="1" customFormat="1" ht="15.2" customHeight="1">
      <c r="B83" s="33"/>
      <c r="C83" s="28" t="s">
        <v>29</v>
      </c>
      <c r="F83" s="26" t="str">
        <f>IF(E18="","",E18)</f>
        <v>Vyplň údaj</v>
      </c>
      <c r="I83" s="28" t="s">
        <v>34</v>
      </c>
      <c r="J83" s="31" t="str">
        <f>E24</f>
        <v xml:space="preserve"> 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08"/>
      <c r="C85" s="109" t="s">
        <v>125</v>
      </c>
      <c r="D85" s="110" t="s">
        <v>57</v>
      </c>
      <c r="E85" s="110" t="s">
        <v>53</v>
      </c>
      <c r="F85" s="110" t="s">
        <v>54</v>
      </c>
      <c r="G85" s="110" t="s">
        <v>126</v>
      </c>
      <c r="H85" s="110" t="s">
        <v>127</v>
      </c>
      <c r="I85" s="110" t="s">
        <v>128</v>
      </c>
      <c r="J85" s="110" t="s">
        <v>103</v>
      </c>
      <c r="K85" s="111" t="s">
        <v>129</v>
      </c>
      <c r="L85" s="108"/>
      <c r="M85" s="57" t="s">
        <v>19</v>
      </c>
      <c r="N85" s="58" t="s">
        <v>42</v>
      </c>
      <c r="O85" s="58" t="s">
        <v>130</v>
      </c>
      <c r="P85" s="58" t="s">
        <v>131</v>
      </c>
      <c r="Q85" s="58" t="s">
        <v>132</v>
      </c>
      <c r="R85" s="58" t="s">
        <v>133</v>
      </c>
      <c r="S85" s="58" t="s">
        <v>134</v>
      </c>
      <c r="T85" s="59" t="s">
        <v>135</v>
      </c>
    </row>
    <row r="86" spans="2:65" s="1" customFormat="1" ht="22.9" customHeight="1">
      <c r="B86" s="33"/>
      <c r="C86" s="62" t="s">
        <v>136</v>
      </c>
      <c r="J86" s="112">
        <f>BK86</f>
        <v>0</v>
      </c>
      <c r="L86" s="33"/>
      <c r="M86" s="60"/>
      <c r="N86" s="51"/>
      <c r="O86" s="51"/>
      <c r="P86" s="113">
        <f>P87+P89+P95+P107+P115+P131+P140</f>
        <v>0</v>
      </c>
      <c r="Q86" s="51"/>
      <c r="R86" s="113">
        <f>R87+R89+R95+R107+R115+R131+R140</f>
        <v>0</v>
      </c>
      <c r="S86" s="51"/>
      <c r="T86" s="114">
        <f>T87+T89+T95+T107+T115+T131+T140</f>
        <v>0</v>
      </c>
      <c r="AT86" s="18" t="s">
        <v>71</v>
      </c>
      <c r="AU86" s="18" t="s">
        <v>104</v>
      </c>
      <c r="BK86" s="115">
        <f>BK87+BK89+BK95+BK107+BK115+BK131+BK140</f>
        <v>0</v>
      </c>
    </row>
    <row r="87" spans="2:65" s="11" customFormat="1" ht="25.9" customHeight="1">
      <c r="B87" s="116"/>
      <c r="D87" s="117" t="s">
        <v>71</v>
      </c>
      <c r="E87" s="118" t="s">
        <v>1273</v>
      </c>
      <c r="F87" s="118" t="s">
        <v>1274</v>
      </c>
      <c r="I87" s="119"/>
      <c r="J87" s="120">
        <f>BK87</f>
        <v>0</v>
      </c>
      <c r="L87" s="116"/>
      <c r="M87" s="121"/>
      <c r="P87" s="122">
        <f>P88</f>
        <v>0</v>
      </c>
      <c r="R87" s="122">
        <f>R88</f>
        <v>0</v>
      </c>
      <c r="T87" s="123">
        <f>T88</f>
        <v>0</v>
      </c>
      <c r="AR87" s="117" t="s">
        <v>80</v>
      </c>
      <c r="AT87" s="124" t="s">
        <v>71</v>
      </c>
      <c r="AU87" s="124" t="s">
        <v>72</v>
      </c>
      <c r="AY87" s="117" t="s">
        <v>139</v>
      </c>
      <c r="BK87" s="125">
        <f>BK88</f>
        <v>0</v>
      </c>
    </row>
    <row r="88" spans="2:65" s="1" customFormat="1" ht="16.5" customHeight="1">
      <c r="B88" s="33"/>
      <c r="C88" s="128" t="s">
        <v>80</v>
      </c>
      <c r="D88" s="128" t="s">
        <v>141</v>
      </c>
      <c r="E88" s="129" t="s">
        <v>1275</v>
      </c>
      <c r="F88" s="130" t="s">
        <v>1274</v>
      </c>
      <c r="G88" s="131" t="s">
        <v>1276</v>
      </c>
      <c r="H88" s="132">
        <v>40</v>
      </c>
      <c r="I88" s="133"/>
      <c r="J88" s="134">
        <f>ROUND(I88*H88,2)</f>
        <v>0</v>
      </c>
      <c r="K88" s="130" t="s">
        <v>1277</v>
      </c>
      <c r="L88" s="33"/>
      <c r="M88" s="135" t="s">
        <v>19</v>
      </c>
      <c r="N88" s="136" t="s">
        <v>43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146</v>
      </c>
      <c r="AT88" s="139" t="s">
        <v>141</v>
      </c>
      <c r="AU88" s="139" t="s">
        <v>80</v>
      </c>
      <c r="AY88" s="18" t="s">
        <v>139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8" t="s">
        <v>80</v>
      </c>
      <c r="BK88" s="140">
        <f>ROUND(I88*H88,2)</f>
        <v>0</v>
      </c>
      <c r="BL88" s="18" t="s">
        <v>146</v>
      </c>
      <c r="BM88" s="139" t="s">
        <v>1278</v>
      </c>
    </row>
    <row r="89" spans="2:65" s="11" customFormat="1" ht="25.9" customHeight="1">
      <c r="B89" s="116"/>
      <c r="D89" s="117" t="s">
        <v>71</v>
      </c>
      <c r="E89" s="118" t="s">
        <v>1279</v>
      </c>
      <c r="F89" s="118" t="s">
        <v>1280</v>
      </c>
      <c r="I89" s="119"/>
      <c r="J89" s="120">
        <f>BK89</f>
        <v>0</v>
      </c>
      <c r="L89" s="116"/>
      <c r="M89" s="121"/>
      <c r="P89" s="122">
        <f>SUM(P90:P94)</f>
        <v>0</v>
      </c>
      <c r="R89" s="122">
        <f>SUM(R90:R94)</f>
        <v>0</v>
      </c>
      <c r="T89" s="123">
        <f>SUM(T90:T94)</f>
        <v>0</v>
      </c>
      <c r="AR89" s="117" t="s">
        <v>80</v>
      </c>
      <c r="AT89" s="124" t="s">
        <v>71</v>
      </c>
      <c r="AU89" s="124" t="s">
        <v>72</v>
      </c>
      <c r="AY89" s="117" t="s">
        <v>139</v>
      </c>
      <c r="BK89" s="125">
        <f>SUM(BK90:BK94)</f>
        <v>0</v>
      </c>
    </row>
    <row r="90" spans="2:65" s="1" customFormat="1" ht="16.5" customHeight="1">
      <c r="B90" s="33"/>
      <c r="C90" s="128" t="s">
        <v>82</v>
      </c>
      <c r="D90" s="128" t="s">
        <v>141</v>
      </c>
      <c r="E90" s="129" t="s">
        <v>1281</v>
      </c>
      <c r="F90" s="130" t="s">
        <v>1282</v>
      </c>
      <c r="G90" s="131" t="s">
        <v>313</v>
      </c>
      <c r="H90" s="132">
        <v>50</v>
      </c>
      <c r="I90" s="133"/>
      <c r="J90" s="134">
        <f>ROUND(I90*H90,2)</f>
        <v>0</v>
      </c>
      <c r="K90" s="130" t="s">
        <v>1277</v>
      </c>
      <c r="L90" s="33"/>
      <c r="M90" s="135" t="s">
        <v>19</v>
      </c>
      <c r="N90" s="136" t="s">
        <v>43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146</v>
      </c>
      <c r="AT90" s="139" t="s">
        <v>141</v>
      </c>
      <c r="AU90" s="139" t="s">
        <v>80</v>
      </c>
      <c r="AY90" s="18" t="s">
        <v>139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80</v>
      </c>
      <c r="BK90" s="140">
        <f>ROUND(I90*H90,2)</f>
        <v>0</v>
      </c>
      <c r="BL90" s="18" t="s">
        <v>146</v>
      </c>
      <c r="BM90" s="139" t="s">
        <v>1283</v>
      </c>
    </row>
    <row r="91" spans="2:65" s="1" customFormat="1" ht="29.25">
      <c r="B91" s="33"/>
      <c r="D91" s="146" t="s">
        <v>220</v>
      </c>
      <c r="F91" s="166" t="s">
        <v>1284</v>
      </c>
      <c r="I91" s="143"/>
      <c r="L91" s="33"/>
      <c r="M91" s="144"/>
      <c r="T91" s="54"/>
      <c r="AT91" s="18" t="s">
        <v>220</v>
      </c>
      <c r="AU91" s="18" t="s">
        <v>80</v>
      </c>
    </row>
    <row r="92" spans="2:65" s="1" customFormat="1" ht="16.5" customHeight="1">
      <c r="B92" s="33"/>
      <c r="C92" s="128" t="s">
        <v>160</v>
      </c>
      <c r="D92" s="128" t="s">
        <v>141</v>
      </c>
      <c r="E92" s="129" t="s">
        <v>1285</v>
      </c>
      <c r="F92" s="130" t="s">
        <v>1286</v>
      </c>
      <c r="G92" s="131" t="s">
        <v>313</v>
      </c>
      <c r="H92" s="132">
        <v>2</v>
      </c>
      <c r="I92" s="133"/>
      <c r="J92" s="134">
        <f>ROUND(I92*H92,2)</f>
        <v>0</v>
      </c>
      <c r="K92" s="130" t="s">
        <v>1277</v>
      </c>
      <c r="L92" s="33"/>
      <c r="M92" s="135" t="s">
        <v>19</v>
      </c>
      <c r="N92" s="136" t="s">
        <v>43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146</v>
      </c>
      <c r="AT92" s="139" t="s">
        <v>141</v>
      </c>
      <c r="AU92" s="139" t="s">
        <v>80</v>
      </c>
      <c r="AY92" s="18" t="s">
        <v>139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8" t="s">
        <v>80</v>
      </c>
      <c r="BK92" s="140">
        <f>ROUND(I92*H92,2)</f>
        <v>0</v>
      </c>
      <c r="BL92" s="18" t="s">
        <v>146</v>
      </c>
      <c r="BM92" s="139" t="s">
        <v>1287</v>
      </c>
    </row>
    <row r="93" spans="2:65" s="1" customFormat="1" ht="29.25">
      <c r="B93" s="33"/>
      <c r="D93" s="146" t="s">
        <v>220</v>
      </c>
      <c r="F93" s="166" t="s">
        <v>1284</v>
      </c>
      <c r="I93" s="143"/>
      <c r="L93" s="33"/>
      <c r="M93" s="144"/>
      <c r="T93" s="54"/>
      <c r="AT93" s="18" t="s">
        <v>220</v>
      </c>
      <c r="AU93" s="18" t="s">
        <v>80</v>
      </c>
    </row>
    <row r="94" spans="2:65" s="1" customFormat="1" ht="16.5" customHeight="1">
      <c r="B94" s="33"/>
      <c r="C94" s="128" t="s">
        <v>146</v>
      </c>
      <c r="D94" s="128" t="s">
        <v>141</v>
      </c>
      <c r="E94" s="129" t="s">
        <v>1288</v>
      </c>
      <c r="F94" s="130" t="s">
        <v>1289</v>
      </c>
      <c r="G94" s="131" t="s">
        <v>313</v>
      </c>
      <c r="H94" s="132">
        <v>52</v>
      </c>
      <c r="I94" s="133"/>
      <c r="J94" s="134">
        <f>ROUND(I94*H94,2)</f>
        <v>0</v>
      </c>
      <c r="K94" s="130" t="s">
        <v>1277</v>
      </c>
      <c r="L94" s="33"/>
      <c r="M94" s="135" t="s">
        <v>19</v>
      </c>
      <c r="N94" s="136" t="s">
        <v>43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146</v>
      </c>
      <c r="AT94" s="139" t="s">
        <v>141</v>
      </c>
      <c r="AU94" s="139" t="s">
        <v>80</v>
      </c>
      <c r="AY94" s="18" t="s">
        <v>139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80</v>
      </c>
      <c r="BK94" s="140">
        <f>ROUND(I94*H94,2)</f>
        <v>0</v>
      </c>
      <c r="BL94" s="18" t="s">
        <v>146</v>
      </c>
      <c r="BM94" s="139" t="s">
        <v>1290</v>
      </c>
    </row>
    <row r="95" spans="2:65" s="11" customFormat="1" ht="25.9" customHeight="1">
      <c r="B95" s="116"/>
      <c r="D95" s="117" t="s">
        <v>71</v>
      </c>
      <c r="E95" s="118" t="s">
        <v>1291</v>
      </c>
      <c r="F95" s="118" t="s">
        <v>1292</v>
      </c>
      <c r="I95" s="119"/>
      <c r="J95" s="120">
        <f>BK95</f>
        <v>0</v>
      </c>
      <c r="L95" s="116"/>
      <c r="M95" s="121"/>
      <c r="P95" s="122">
        <f>SUM(P96:P106)</f>
        <v>0</v>
      </c>
      <c r="R95" s="122">
        <f>SUM(R96:R106)</f>
        <v>0</v>
      </c>
      <c r="T95" s="123">
        <f>SUM(T96:T106)</f>
        <v>0</v>
      </c>
      <c r="AR95" s="117" t="s">
        <v>80</v>
      </c>
      <c r="AT95" s="124" t="s">
        <v>71</v>
      </c>
      <c r="AU95" s="124" t="s">
        <v>72</v>
      </c>
      <c r="AY95" s="117" t="s">
        <v>139</v>
      </c>
      <c r="BK95" s="125">
        <f>SUM(BK96:BK106)</f>
        <v>0</v>
      </c>
    </row>
    <row r="96" spans="2:65" s="1" customFormat="1" ht="16.5" customHeight="1">
      <c r="B96" s="33"/>
      <c r="C96" s="174" t="s">
        <v>171</v>
      </c>
      <c r="D96" s="174" t="s">
        <v>332</v>
      </c>
      <c r="E96" s="175" t="s">
        <v>1293</v>
      </c>
      <c r="F96" s="176" t="s">
        <v>1294</v>
      </c>
      <c r="G96" s="177" t="s">
        <v>230</v>
      </c>
      <c r="H96" s="178">
        <v>1</v>
      </c>
      <c r="I96" s="179"/>
      <c r="J96" s="180">
        <f>ROUND(I96*H96,2)</f>
        <v>0</v>
      </c>
      <c r="K96" s="176" t="s">
        <v>1277</v>
      </c>
      <c r="L96" s="181"/>
      <c r="M96" s="182" t="s">
        <v>19</v>
      </c>
      <c r="N96" s="183" t="s">
        <v>43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189</v>
      </c>
      <c r="AT96" s="139" t="s">
        <v>332</v>
      </c>
      <c r="AU96" s="139" t="s">
        <v>80</v>
      </c>
      <c r="AY96" s="18" t="s">
        <v>139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80</v>
      </c>
      <c r="BK96" s="140">
        <f>ROUND(I96*H96,2)</f>
        <v>0</v>
      </c>
      <c r="BL96" s="18" t="s">
        <v>146</v>
      </c>
      <c r="BM96" s="139" t="s">
        <v>1295</v>
      </c>
    </row>
    <row r="97" spans="2:65" s="1" customFormat="1" ht="87.75">
      <c r="B97" s="33"/>
      <c r="D97" s="146" t="s">
        <v>220</v>
      </c>
      <c r="F97" s="166" t="s">
        <v>1296</v>
      </c>
      <c r="I97" s="143"/>
      <c r="L97" s="33"/>
      <c r="M97" s="144"/>
      <c r="T97" s="54"/>
      <c r="AT97" s="18" t="s">
        <v>220</v>
      </c>
      <c r="AU97" s="18" t="s">
        <v>80</v>
      </c>
    </row>
    <row r="98" spans="2:65" s="1" customFormat="1" ht="16.5" customHeight="1">
      <c r="B98" s="33"/>
      <c r="C98" s="128" t="s">
        <v>177</v>
      </c>
      <c r="D98" s="128" t="s">
        <v>141</v>
      </c>
      <c r="E98" s="129" t="s">
        <v>1297</v>
      </c>
      <c r="F98" s="130" t="s">
        <v>1298</v>
      </c>
      <c r="G98" s="131" t="s">
        <v>230</v>
      </c>
      <c r="H98" s="132">
        <v>1</v>
      </c>
      <c r="I98" s="133"/>
      <c r="J98" s="134">
        <f>ROUND(I98*H98,2)</f>
        <v>0</v>
      </c>
      <c r="K98" s="130" t="s">
        <v>1277</v>
      </c>
      <c r="L98" s="33"/>
      <c r="M98" s="135" t="s">
        <v>19</v>
      </c>
      <c r="N98" s="136" t="s">
        <v>43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146</v>
      </c>
      <c r="AT98" s="139" t="s">
        <v>141</v>
      </c>
      <c r="AU98" s="139" t="s">
        <v>80</v>
      </c>
      <c r="AY98" s="18" t="s">
        <v>139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80</v>
      </c>
      <c r="BK98" s="140">
        <f>ROUND(I98*H98,2)</f>
        <v>0</v>
      </c>
      <c r="BL98" s="18" t="s">
        <v>146</v>
      </c>
      <c r="BM98" s="139" t="s">
        <v>1299</v>
      </c>
    </row>
    <row r="99" spans="2:65" s="1" customFormat="1" ht="19.5">
      <c r="B99" s="33"/>
      <c r="D99" s="146" t="s">
        <v>220</v>
      </c>
      <c r="F99" s="166" t="s">
        <v>1300</v>
      </c>
      <c r="I99" s="143"/>
      <c r="L99" s="33"/>
      <c r="M99" s="144"/>
      <c r="T99" s="54"/>
      <c r="AT99" s="18" t="s">
        <v>220</v>
      </c>
      <c r="AU99" s="18" t="s">
        <v>80</v>
      </c>
    </row>
    <row r="100" spans="2:65" s="1" customFormat="1" ht="16.5" customHeight="1">
      <c r="B100" s="33"/>
      <c r="C100" s="174" t="s">
        <v>182</v>
      </c>
      <c r="D100" s="174" t="s">
        <v>332</v>
      </c>
      <c r="E100" s="175" t="s">
        <v>1301</v>
      </c>
      <c r="F100" s="176" t="s">
        <v>1302</v>
      </c>
      <c r="G100" s="177" t="s">
        <v>313</v>
      </c>
      <c r="H100" s="178">
        <v>3</v>
      </c>
      <c r="I100" s="179"/>
      <c r="J100" s="180">
        <f>ROUND(I100*H100,2)</f>
        <v>0</v>
      </c>
      <c r="K100" s="176" t="s">
        <v>1277</v>
      </c>
      <c r="L100" s="181"/>
      <c r="M100" s="182" t="s">
        <v>19</v>
      </c>
      <c r="N100" s="183" t="s">
        <v>43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189</v>
      </c>
      <c r="AT100" s="139" t="s">
        <v>332</v>
      </c>
      <c r="AU100" s="139" t="s">
        <v>80</v>
      </c>
      <c r="AY100" s="18" t="s">
        <v>139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80</v>
      </c>
      <c r="BK100" s="140">
        <f>ROUND(I100*H100,2)</f>
        <v>0</v>
      </c>
      <c r="BL100" s="18" t="s">
        <v>146</v>
      </c>
      <c r="BM100" s="139" t="s">
        <v>1303</v>
      </c>
    </row>
    <row r="101" spans="2:65" s="1" customFormat="1" ht="48.75">
      <c r="B101" s="33"/>
      <c r="D101" s="146" t="s">
        <v>220</v>
      </c>
      <c r="F101" s="166" t="s">
        <v>1304</v>
      </c>
      <c r="I101" s="143"/>
      <c r="L101" s="33"/>
      <c r="M101" s="144"/>
      <c r="T101" s="54"/>
      <c r="AT101" s="18" t="s">
        <v>220</v>
      </c>
      <c r="AU101" s="18" t="s">
        <v>80</v>
      </c>
    </row>
    <row r="102" spans="2:65" s="1" customFormat="1" ht="16.5" customHeight="1">
      <c r="B102" s="33"/>
      <c r="C102" s="128" t="s">
        <v>189</v>
      </c>
      <c r="D102" s="128" t="s">
        <v>141</v>
      </c>
      <c r="E102" s="129" t="s">
        <v>1305</v>
      </c>
      <c r="F102" s="130" t="s">
        <v>1306</v>
      </c>
      <c r="G102" s="131" t="s">
        <v>313</v>
      </c>
      <c r="H102" s="132">
        <v>3</v>
      </c>
      <c r="I102" s="133"/>
      <c r="J102" s="134">
        <f>ROUND(I102*H102,2)</f>
        <v>0</v>
      </c>
      <c r="K102" s="130" t="s">
        <v>1277</v>
      </c>
      <c r="L102" s="33"/>
      <c r="M102" s="135" t="s">
        <v>19</v>
      </c>
      <c r="N102" s="136" t="s">
        <v>43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146</v>
      </c>
      <c r="AT102" s="139" t="s">
        <v>141</v>
      </c>
      <c r="AU102" s="139" t="s">
        <v>80</v>
      </c>
      <c r="AY102" s="18" t="s">
        <v>139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80</v>
      </c>
      <c r="BK102" s="140">
        <f>ROUND(I102*H102,2)</f>
        <v>0</v>
      </c>
      <c r="BL102" s="18" t="s">
        <v>146</v>
      </c>
      <c r="BM102" s="139" t="s">
        <v>1307</v>
      </c>
    </row>
    <row r="103" spans="2:65" s="1" customFormat="1" ht="16.5" customHeight="1">
      <c r="B103" s="33"/>
      <c r="C103" s="128" t="s">
        <v>194</v>
      </c>
      <c r="D103" s="128" t="s">
        <v>141</v>
      </c>
      <c r="E103" s="129" t="s">
        <v>1308</v>
      </c>
      <c r="F103" s="130" t="s">
        <v>1309</v>
      </c>
      <c r="G103" s="131" t="s">
        <v>230</v>
      </c>
      <c r="H103" s="132">
        <v>11</v>
      </c>
      <c r="I103" s="133"/>
      <c r="J103" s="134">
        <f>ROUND(I103*H103,2)</f>
        <v>0</v>
      </c>
      <c r="K103" s="130" t="s">
        <v>1277</v>
      </c>
      <c r="L103" s="33"/>
      <c r="M103" s="135" t="s">
        <v>19</v>
      </c>
      <c r="N103" s="136" t="s">
        <v>43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AR103" s="139" t="s">
        <v>146</v>
      </c>
      <c r="AT103" s="139" t="s">
        <v>141</v>
      </c>
      <c r="AU103" s="139" t="s">
        <v>80</v>
      </c>
      <c r="AY103" s="18" t="s">
        <v>139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8" t="s">
        <v>80</v>
      </c>
      <c r="BK103" s="140">
        <f>ROUND(I103*H103,2)</f>
        <v>0</v>
      </c>
      <c r="BL103" s="18" t="s">
        <v>146</v>
      </c>
      <c r="BM103" s="139" t="s">
        <v>1310</v>
      </c>
    </row>
    <row r="104" spans="2:65" s="1" customFormat="1" ht="16.5" customHeight="1">
      <c r="B104" s="33"/>
      <c r="C104" s="128" t="s">
        <v>203</v>
      </c>
      <c r="D104" s="128" t="s">
        <v>141</v>
      </c>
      <c r="E104" s="129" t="s">
        <v>1311</v>
      </c>
      <c r="F104" s="130" t="s">
        <v>1312</v>
      </c>
      <c r="G104" s="131" t="s">
        <v>230</v>
      </c>
      <c r="H104" s="132">
        <v>1</v>
      </c>
      <c r="I104" s="133"/>
      <c r="J104" s="134">
        <f>ROUND(I104*H104,2)</f>
        <v>0</v>
      </c>
      <c r="K104" s="130" t="s">
        <v>1277</v>
      </c>
      <c r="L104" s="33"/>
      <c r="M104" s="135" t="s">
        <v>19</v>
      </c>
      <c r="N104" s="136" t="s">
        <v>43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146</v>
      </c>
      <c r="AT104" s="139" t="s">
        <v>141</v>
      </c>
      <c r="AU104" s="139" t="s">
        <v>80</v>
      </c>
      <c r="AY104" s="18" t="s">
        <v>139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80</v>
      </c>
      <c r="BK104" s="140">
        <f>ROUND(I104*H104,2)</f>
        <v>0</v>
      </c>
      <c r="BL104" s="18" t="s">
        <v>146</v>
      </c>
      <c r="BM104" s="139" t="s">
        <v>1313</v>
      </c>
    </row>
    <row r="105" spans="2:65" s="1" customFormat="1" ht="16.5" customHeight="1">
      <c r="B105" s="33"/>
      <c r="C105" s="128" t="s">
        <v>209</v>
      </c>
      <c r="D105" s="128" t="s">
        <v>141</v>
      </c>
      <c r="E105" s="129" t="s">
        <v>1314</v>
      </c>
      <c r="F105" s="130" t="s">
        <v>1315</v>
      </c>
      <c r="G105" s="131" t="s">
        <v>313</v>
      </c>
      <c r="H105" s="132">
        <v>40</v>
      </c>
      <c r="I105" s="133"/>
      <c r="J105" s="134">
        <f>ROUND(I105*H105,2)</f>
        <v>0</v>
      </c>
      <c r="K105" s="130" t="s">
        <v>1277</v>
      </c>
      <c r="L105" s="33"/>
      <c r="M105" s="135" t="s">
        <v>19</v>
      </c>
      <c r="N105" s="136" t="s">
        <v>43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AR105" s="139" t="s">
        <v>146</v>
      </c>
      <c r="AT105" s="139" t="s">
        <v>141</v>
      </c>
      <c r="AU105" s="139" t="s">
        <v>80</v>
      </c>
      <c r="AY105" s="18" t="s">
        <v>139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8" t="s">
        <v>80</v>
      </c>
      <c r="BK105" s="140">
        <f>ROUND(I105*H105,2)</f>
        <v>0</v>
      </c>
      <c r="BL105" s="18" t="s">
        <v>146</v>
      </c>
      <c r="BM105" s="139" t="s">
        <v>1316</v>
      </c>
    </row>
    <row r="106" spans="2:65" s="1" customFormat="1" ht="19.5">
      <c r="B106" s="33"/>
      <c r="D106" s="146" t="s">
        <v>220</v>
      </c>
      <c r="F106" s="166" t="s">
        <v>1317</v>
      </c>
      <c r="I106" s="143"/>
      <c r="L106" s="33"/>
      <c r="M106" s="144"/>
      <c r="T106" s="54"/>
      <c r="AT106" s="18" t="s">
        <v>220</v>
      </c>
      <c r="AU106" s="18" t="s">
        <v>80</v>
      </c>
    </row>
    <row r="107" spans="2:65" s="11" customFormat="1" ht="25.9" customHeight="1">
      <c r="B107" s="116"/>
      <c r="D107" s="117" t="s">
        <v>71</v>
      </c>
      <c r="E107" s="118" t="s">
        <v>1318</v>
      </c>
      <c r="F107" s="118" t="s">
        <v>1319</v>
      </c>
      <c r="I107" s="119"/>
      <c r="J107" s="120">
        <f>BK107</f>
        <v>0</v>
      </c>
      <c r="L107" s="116"/>
      <c r="M107" s="121"/>
      <c r="P107" s="122">
        <f>SUM(P108:P114)</f>
        <v>0</v>
      </c>
      <c r="R107" s="122">
        <f>SUM(R108:R114)</f>
        <v>0</v>
      </c>
      <c r="T107" s="123">
        <f>SUM(T108:T114)</f>
        <v>0</v>
      </c>
      <c r="AR107" s="117" t="s">
        <v>80</v>
      </c>
      <c r="AT107" s="124" t="s">
        <v>71</v>
      </c>
      <c r="AU107" s="124" t="s">
        <v>72</v>
      </c>
      <c r="AY107" s="117" t="s">
        <v>139</v>
      </c>
      <c r="BK107" s="125">
        <f>SUM(BK108:BK114)</f>
        <v>0</v>
      </c>
    </row>
    <row r="108" spans="2:65" s="1" customFormat="1" ht="16.5" customHeight="1">
      <c r="B108" s="33"/>
      <c r="C108" s="128" t="s">
        <v>215</v>
      </c>
      <c r="D108" s="128" t="s">
        <v>141</v>
      </c>
      <c r="E108" s="129" t="s">
        <v>1320</v>
      </c>
      <c r="F108" s="130" t="s">
        <v>1321</v>
      </c>
      <c r="G108" s="131" t="s">
        <v>230</v>
      </c>
      <c r="H108" s="132">
        <v>1</v>
      </c>
      <c r="I108" s="133"/>
      <c r="J108" s="134">
        <f>ROUND(I108*H108,2)</f>
        <v>0</v>
      </c>
      <c r="K108" s="130" t="s">
        <v>1277</v>
      </c>
      <c r="L108" s="33"/>
      <c r="M108" s="135" t="s">
        <v>19</v>
      </c>
      <c r="N108" s="136" t="s">
        <v>43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AR108" s="139" t="s">
        <v>146</v>
      </c>
      <c r="AT108" s="139" t="s">
        <v>141</v>
      </c>
      <c r="AU108" s="139" t="s">
        <v>80</v>
      </c>
      <c r="AY108" s="18" t="s">
        <v>139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8" t="s">
        <v>80</v>
      </c>
      <c r="BK108" s="140">
        <f>ROUND(I108*H108,2)</f>
        <v>0</v>
      </c>
      <c r="BL108" s="18" t="s">
        <v>146</v>
      </c>
      <c r="BM108" s="139" t="s">
        <v>1322</v>
      </c>
    </row>
    <row r="109" spans="2:65" s="1" customFormat="1" ht="19.5">
      <c r="B109" s="33"/>
      <c r="D109" s="146" t="s">
        <v>220</v>
      </c>
      <c r="F109" s="166" t="s">
        <v>1323</v>
      </c>
      <c r="I109" s="143"/>
      <c r="L109" s="33"/>
      <c r="M109" s="144"/>
      <c r="T109" s="54"/>
      <c r="AT109" s="18" t="s">
        <v>220</v>
      </c>
      <c r="AU109" s="18" t="s">
        <v>80</v>
      </c>
    </row>
    <row r="110" spans="2:65" s="1" customFormat="1" ht="16.5" customHeight="1">
      <c r="B110" s="33"/>
      <c r="C110" s="128" t="s">
        <v>227</v>
      </c>
      <c r="D110" s="128" t="s">
        <v>141</v>
      </c>
      <c r="E110" s="129" t="s">
        <v>1324</v>
      </c>
      <c r="F110" s="130" t="s">
        <v>1325</v>
      </c>
      <c r="G110" s="131" t="s">
        <v>1326</v>
      </c>
      <c r="H110" s="132">
        <v>1</v>
      </c>
      <c r="I110" s="133"/>
      <c r="J110" s="134">
        <f>ROUND(I110*H110,2)</f>
        <v>0</v>
      </c>
      <c r="K110" s="130" t="s">
        <v>1277</v>
      </c>
      <c r="L110" s="33"/>
      <c r="M110" s="135" t="s">
        <v>19</v>
      </c>
      <c r="N110" s="136" t="s">
        <v>43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146</v>
      </c>
      <c r="AT110" s="139" t="s">
        <v>141</v>
      </c>
      <c r="AU110" s="139" t="s">
        <v>80</v>
      </c>
      <c r="AY110" s="18" t="s">
        <v>139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8" t="s">
        <v>80</v>
      </c>
      <c r="BK110" s="140">
        <f>ROUND(I110*H110,2)</f>
        <v>0</v>
      </c>
      <c r="BL110" s="18" t="s">
        <v>146</v>
      </c>
      <c r="BM110" s="139" t="s">
        <v>1327</v>
      </c>
    </row>
    <row r="111" spans="2:65" s="1" customFormat="1" ht="16.5" customHeight="1">
      <c r="B111" s="33"/>
      <c r="C111" s="128" t="s">
        <v>235</v>
      </c>
      <c r="D111" s="128" t="s">
        <v>141</v>
      </c>
      <c r="E111" s="129" t="s">
        <v>1328</v>
      </c>
      <c r="F111" s="130" t="s">
        <v>1329</v>
      </c>
      <c r="G111" s="131" t="s">
        <v>230</v>
      </c>
      <c r="H111" s="132">
        <v>1</v>
      </c>
      <c r="I111" s="133"/>
      <c r="J111" s="134">
        <f>ROUND(I111*H111,2)</f>
        <v>0</v>
      </c>
      <c r="K111" s="130" t="s">
        <v>1277</v>
      </c>
      <c r="L111" s="33"/>
      <c r="M111" s="135" t="s">
        <v>19</v>
      </c>
      <c r="N111" s="136" t="s">
        <v>43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146</v>
      </c>
      <c r="AT111" s="139" t="s">
        <v>141</v>
      </c>
      <c r="AU111" s="139" t="s">
        <v>80</v>
      </c>
      <c r="AY111" s="18" t="s">
        <v>139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80</v>
      </c>
      <c r="BK111" s="140">
        <f>ROUND(I111*H111,2)</f>
        <v>0</v>
      </c>
      <c r="BL111" s="18" t="s">
        <v>146</v>
      </c>
      <c r="BM111" s="139" t="s">
        <v>1330</v>
      </c>
    </row>
    <row r="112" spans="2:65" s="1" customFormat="1" ht="16.5" customHeight="1">
      <c r="B112" s="33"/>
      <c r="C112" s="128" t="s">
        <v>8</v>
      </c>
      <c r="D112" s="128" t="s">
        <v>141</v>
      </c>
      <c r="E112" s="129" t="s">
        <v>1331</v>
      </c>
      <c r="F112" s="130" t="s">
        <v>1332</v>
      </c>
      <c r="G112" s="131" t="s">
        <v>230</v>
      </c>
      <c r="H112" s="132">
        <v>27</v>
      </c>
      <c r="I112" s="133"/>
      <c r="J112" s="134">
        <f>ROUND(I112*H112,2)</f>
        <v>0</v>
      </c>
      <c r="K112" s="130" t="s">
        <v>1277</v>
      </c>
      <c r="L112" s="33"/>
      <c r="M112" s="135" t="s">
        <v>19</v>
      </c>
      <c r="N112" s="136" t="s">
        <v>43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146</v>
      </c>
      <c r="AT112" s="139" t="s">
        <v>141</v>
      </c>
      <c r="AU112" s="139" t="s">
        <v>80</v>
      </c>
      <c r="AY112" s="18" t="s">
        <v>139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80</v>
      </c>
      <c r="BK112" s="140">
        <f>ROUND(I112*H112,2)</f>
        <v>0</v>
      </c>
      <c r="BL112" s="18" t="s">
        <v>146</v>
      </c>
      <c r="BM112" s="139" t="s">
        <v>1333</v>
      </c>
    </row>
    <row r="113" spans="2:65" s="1" customFormat="1" ht="16.5" customHeight="1">
      <c r="B113" s="33"/>
      <c r="C113" s="128" t="s">
        <v>247</v>
      </c>
      <c r="D113" s="128" t="s">
        <v>141</v>
      </c>
      <c r="E113" s="129" t="s">
        <v>1308</v>
      </c>
      <c r="F113" s="130" t="s">
        <v>1309</v>
      </c>
      <c r="G113" s="131" t="s">
        <v>230</v>
      </c>
      <c r="H113" s="132">
        <v>17</v>
      </c>
      <c r="I113" s="133"/>
      <c r="J113" s="134">
        <f>ROUND(I113*H113,2)</f>
        <v>0</v>
      </c>
      <c r="K113" s="130" t="s">
        <v>1277</v>
      </c>
      <c r="L113" s="33"/>
      <c r="M113" s="135" t="s">
        <v>19</v>
      </c>
      <c r="N113" s="136" t="s">
        <v>43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AR113" s="139" t="s">
        <v>146</v>
      </c>
      <c r="AT113" s="139" t="s">
        <v>141</v>
      </c>
      <c r="AU113" s="139" t="s">
        <v>80</v>
      </c>
      <c r="AY113" s="18" t="s">
        <v>139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8" t="s">
        <v>80</v>
      </c>
      <c r="BK113" s="140">
        <f>ROUND(I113*H113,2)</f>
        <v>0</v>
      </c>
      <c r="BL113" s="18" t="s">
        <v>146</v>
      </c>
      <c r="BM113" s="139" t="s">
        <v>1334</v>
      </c>
    </row>
    <row r="114" spans="2:65" s="1" customFormat="1" ht="16.5" customHeight="1">
      <c r="B114" s="33"/>
      <c r="C114" s="128" t="s">
        <v>255</v>
      </c>
      <c r="D114" s="128" t="s">
        <v>141</v>
      </c>
      <c r="E114" s="129" t="s">
        <v>1311</v>
      </c>
      <c r="F114" s="130" t="s">
        <v>1312</v>
      </c>
      <c r="G114" s="131" t="s">
        <v>230</v>
      </c>
      <c r="H114" s="132">
        <v>1</v>
      </c>
      <c r="I114" s="133"/>
      <c r="J114" s="134">
        <f>ROUND(I114*H114,2)</f>
        <v>0</v>
      </c>
      <c r="K114" s="130" t="s">
        <v>1277</v>
      </c>
      <c r="L114" s="33"/>
      <c r="M114" s="135" t="s">
        <v>19</v>
      </c>
      <c r="N114" s="136" t="s">
        <v>43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146</v>
      </c>
      <c r="AT114" s="139" t="s">
        <v>141</v>
      </c>
      <c r="AU114" s="139" t="s">
        <v>80</v>
      </c>
      <c r="AY114" s="18" t="s">
        <v>139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8" t="s">
        <v>80</v>
      </c>
      <c r="BK114" s="140">
        <f>ROUND(I114*H114,2)</f>
        <v>0</v>
      </c>
      <c r="BL114" s="18" t="s">
        <v>146</v>
      </c>
      <c r="BM114" s="139" t="s">
        <v>1335</v>
      </c>
    </row>
    <row r="115" spans="2:65" s="11" customFormat="1" ht="25.9" customHeight="1">
      <c r="B115" s="116"/>
      <c r="D115" s="117" t="s">
        <v>71</v>
      </c>
      <c r="E115" s="118" t="s">
        <v>1336</v>
      </c>
      <c r="F115" s="118" t="s">
        <v>1337</v>
      </c>
      <c r="I115" s="119"/>
      <c r="J115" s="120">
        <f>BK115</f>
        <v>0</v>
      </c>
      <c r="L115" s="116"/>
      <c r="M115" s="121"/>
      <c r="P115" s="122">
        <f>SUM(P116:P130)</f>
        <v>0</v>
      </c>
      <c r="R115" s="122">
        <f>SUM(R116:R130)</f>
        <v>0</v>
      </c>
      <c r="T115" s="123">
        <f>SUM(T116:T130)</f>
        <v>0</v>
      </c>
      <c r="AR115" s="117" t="s">
        <v>80</v>
      </c>
      <c r="AT115" s="124" t="s">
        <v>71</v>
      </c>
      <c r="AU115" s="124" t="s">
        <v>72</v>
      </c>
      <c r="AY115" s="117" t="s">
        <v>139</v>
      </c>
      <c r="BK115" s="125">
        <f>SUM(BK116:BK130)</f>
        <v>0</v>
      </c>
    </row>
    <row r="116" spans="2:65" s="1" customFormat="1" ht="16.5" customHeight="1">
      <c r="B116" s="33"/>
      <c r="C116" s="174" t="s">
        <v>263</v>
      </c>
      <c r="D116" s="174" t="s">
        <v>332</v>
      </c>
      <c r="E116" s="175" t="s">
        <v>1338</v>
      </c>
      <c r="F116" s="176" t="s">
        <v>1339</v>
      </c>
      <c r="G116" s="177" t="s">
        <v>1326</v>
      </c>
      <c r="H116" s="178">
        <v>10</v>
      </c>
      <c r="I116" s="179"/>
      <c r="J116" s="180">
        <f>ROUND(I116*H116,2)</f>
        <v>0</v>
      </c>
      <c r="K116" s="176" t="s">
        <v>1277</v>
      </c>
      <c r="L116" s="181"/>
      <c r="M116" s="182" t="s">
        <v>19</v>
      </c>
      <c r="N116" s="183" t="s">
        <v>43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189</v>
      </c>
      <c r="AT116" s="139" t="s">
        <v>332</v>
      </c>
      <c r="AU116" s="139" t="s">
        <v>80</v>
      </c>
      <c r="AY116" s="18" t="s">
        <v>139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80</v>
      </c>
      <c r="BK116" s="140">
        <f>ROUND(I116*H116,2)</f>
        <v>0</v>
      </c>
      <c r="BL116" s="18" t="s">
        <v>146</v>
      </c>
      <c r="BM116" s="139" t="s">
        <v>1340</v>
      </c>
    </row>
    <row r="117" spans="2:65" s="1" customFormat="1" ht="16.5" customHeight="1">
      <c r="B117" s="33"/>
      <c r="C117" s="174" t="s">
        <v>290</v>
      </c>
      <c r="D117" s="174" t="s">
        <v>332</v>
      </c>
      <c r="E117" s="175" t="s">
        <v>1341</v>
      </c>
      <c r="F117" s="176" t="s">
        <v>1342</v>
      </c>
      <c r="G117" s="177" t="s">
        <v>1326</v>
      </c>
      <c r="H117" s="178">
        <v>5</v>
      </c>
      <c r="I117" s="179"/>
      <c r="J117" s="180">
        <f>ROUND(I117*H117,2)</f>
        <v>0</v>
      </c>
      <c r="K117" s="176" t="s">
        <v>1277</v>
      </c>
      <c r="L117" s="181"/>
      <c r="M117" s="182" t="s">
        <v>19</v>
      </c>
      <c r="N117" s="183" t="s">
        <v>43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AR117" s="139" t="s">
        <v>189</v>
      </c>
      <c r="AT117" s="139" t="s">
        <v>332</v>
      </c>
      <c r="AU117" s="139" t="s">
        <v>80</v>
      </c>
      <c r="AY117" s="18" t="s">
        <v>139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8" t="s">
        <v>80</v>
      </c>
      <c r="BK117" s="140">
        <f>ROUND(I117*H117,2)</f>
        <v>0</v>
      </c>
      <c r="BL117" s="18" t="s">
        <v>146</v>
      </c>
      <c r="BM117" s="139" t="s">
        <v>1343</v>
      </c>
    </row>
    <row r="118" spans="2:65" s="1" customFormat="1" ht="16.5" customHeight="1">
      <c r="B118" s="33"/>
      <c r="C118" s="128" t="s">
        <v>297</v>
      </c>
      <c r="D118" s="128" t="s">
        <v>141</v>
      </c>
      <c r="E118" s="129" t="s">
        <v>1344</v>
      </c>
      <c r="F118" s="130" t="s">
        <v>1345</v>
      </c>
      <c r="G118" s="131" t="s">
        <v>230</v>
      </c>
      <c r="H118" s="132">
        <v>15</v>
      </c>
      <c r="I118" s="133"/>
      <c r="J118" s="134">
        <f>ROUND(I118*H118,2)</f>
        <v>0</v>
      </c>
      <c r="K118" s="130" t="s">
        <v>1277</v>
      </c>
      <c r="L118" s="33"/>
      <c r="M118" s="135" t="s">
        <v>19</v>
      </c>
      <c r="N118" s="136" t="s">
        <v>43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146</v>
      </c>
      <c r="AT118" s="139" t="s">
        <v>141</v>
      </c>
      <c r="AU118" s="139" t="s">
        <v>80</v>
      </c>
      <c r="AY118" s="18" t="s">
        <v>139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8" t="s">
        <v>80</v>
      </c>
      <c r="BK118" s="140">
        <f>ROUND(I118*H118,2)</f>
        <v>0</v>
      </c>
      <c r="BL118" s="18" t="s">
        <v>146</v>
      </c>
      <c r="BM118" s="139" t="s">
        <v>1346</v>
      </c>
    </row>
    <row r="119" spans="2:65" s="1" customFormat="1" ht="16.5" customHeight="1">
      <c r="B119" s="33"/>
      <c r="C119" s="128" t="s">
        <v>7</v>
      </c>
      <c r="D119" s="128" t="s">
        <v>141</v>
      </c>
      <c r="E119" s="129" t="s">
        <v>1347</v>
      </c>
      <c r="F119" s="130" t="s">
        <v>1348</v>
      </c>
      <c r="G119" s="131" t="s">
        <v>230</v>
      </c>
      <c r="H119" s="132">
        <v>3</v>
      </c>
      <c r="I119" s="133"/>
      <c r="J119" s="134">
        <f>ROUND(I119*H119,2)</f>
        <v>0</v>
      </c>
      <c r="K119" s="130" t="s">
        <v>1277</v>
      </c>
      <c r="L119" s="33"/>
      <c r="M119" s="135" t="s">
        <v>19</v>
      </c>
      <c r="N119" s="136" t="s">
        <v>43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146</v>
      </c>
      <c r="AT119" s="139" t="s">
        <v>141</v>
      </c>
      <c r="AU119" s="139" t="s">
        <v>80</v>
      </c>
      <c r="AY119" s="18" t="s">
        <v>139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80</v>
      </c>
      <c r="BK119" s="140">
        <f>ROUND(I119*H119,2)</f>
        <v>0</v>
      </c>
      <c r="BL119" s="18" t="s">
        <v>146</v>
      </c>
      <c r="BM119" s="139" t="s">
        <v>1349</v>
      </c>
    </row>
    <row r="120" spans="2:65" s="1" customFormat="1" ht="16.5" customHeight="1">
      <c r="B120" s="33"/>
      <c r="C120" s="128" t="s">
        <v>310</v>
      </c>
      <c r="D120" s="128" t="s">
        <v>141</v>
      </c>
      <c r="E120" s="129" t="s">
        <v>1350</v>
      </c>
      <c r="F120" s="130" t="s">
        <v>1351</v>
      </c>
      <c r="G120" s="131" t="s">
        <v>230</v>
      </c>
      <c r="H120" s="132">
        <v>3</v>
      </c>
      <c r="I120" s="133"/>
      <c r="J120" s="134">
        <f>ROUND(I120*H120,2)</f>
        <v>0</v>
      </c>
      <c r="K120" s="130" t="s">
        <v>1277</v>
      </c>
      <c r="L120" s="33"/>
      <c r="M120" s="135" t="s">
        <v>19</v>
      </c>
      <c r="N120" s="136" t="s">
        <v>43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146</v>
      </c>
      <c r="AT120" s="139" t="s">
        <v>141</v>
      </c>
      <c r="AU120" s="139" t="s">
        <v>80</v>
      </c>
      <c r="AY120" s="18" t="s">
        <v>139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8" t="s">
        <v>80</v>
      </c>
      <c r="BK120" s="140">
        <f>ROUND(I120*H120,2)</f>
        <v>0</v>
      </c>
      <c r="BL120" s="18" t="s">
        <v>146</v>
      </c>
      <c r="BM120" s="139" t="s">
        <v>1352</v>
      </c>
    </row>
    <row r="121" spans="2:65" s="1" customFormat="1" ht="29.25">
      <c r="B121" s="33"/>
      <c r="D121" s="146" t="s">
        <v>220</v>
      </c>
      <c r="F121" s="166" t="s">
        <v>1353</v>
      </c>
      <c r="I121" s="143"/>
      <c r="L121" s="33"/>
      <c r="M121" s="144"/>
      <c r="T121" s="54"/>
      <c r="AT121" s="18" t="s">
        <v>220</v>
      </c>
      <c r="AU121" s="18" t="s">
        <v>80</v>
      </c>
    </row>
    <row r="122" spans="2:65" s="1" customFormat="1" ht="16.5" customHeight="1">
      <c r="B122" s="33"/>
      <c r="C122" s="128" t="s">
        <v>318</v>
      </c>
      <c r="D122" s="128" t="s">
        <v>141</v>
      </c>
      <c r="E122" s="129" t="s">
        <v>1354</v>
      </c>
      <c r="F122" s="130" t="s">
        <v>1355</v>
      </c>
      <c r="G122" s="131" t="s">
        <v>230</v>
      </c>
      <c r="H122" s="132">
        <v>8</v>
      </c>
      <c r="I122" s="133"/>
      <c r="J122" s="134">
        <f>ROUND(I122*H122,2)</f>
        <v>0</v>
      </c>
      <c r="K122" s="130" t="s">
        <v>1277</v>
      </c>
      <c r="L122" s="33"/>
      <c r="M122" s="135" t="s">
        <v>19</v>
      </c>
      <c r="N122" s="136" t="s">
        <v>43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146</v>
      </c>
      <c r="AT122" s="139" t="s">
        <v>141</v>
      </c>
      <c r="AU122" s="139" t="s">
        <v>80</v>
      </c>
      <c r="AY122" s="18" t="s">
        <v>139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8" t="s">
        <v>80</v>
      </c>
      <c r="BK122" s="140">
        <f>ROUND(I122*H122,2)</f>
        <v>0</v>
      </c>
      <c r="BL122" s="18" t="s">
        <v>146</v>
      </c>
      <c r="BM122" s="139" t="s">
        <v>1356</v>
      </c>
    </row>
    <row r="123" spans="2:65" s="1" customFormat="1" ht="29.25">
      <c r="B123" s="33"/>
      <c r="D123" s="146" t="s">
        <v>220</v>
      </c>
      <c r="F123" s="166" t="s">
        <v>1357</v>
      </c>
      <c r="I123" s="143"/>
      <c r="L123" s="33"/>
      <c r="M123" s="144"/>
      <c r="T123" s="54"/>
      <c r="AT123" s="18" t="s">
        <v>220</v>
      </c>
      <c r="AU123" s="18" t="s">
        <v>80</v>
      </c>
    </row>
    <row r="124" spans="2:65" s="1" customFormat="1" ht="16.5" customHeight="1">
      <c r="B124" s="33"/>
      <c r="C124" s="128" t="s">
        <v>326</v>
      </c>
      <c r="D124" s="128" t="s">
        <v>141</v>
      </c>
      <c r="E124" s="129" t="s">
        <v>1358</v>
      </c>
      <c r="F124" s="130" t="s">
        <v>1359</v>
      </c>
      <c r="G124" s="131" t="s">
        <v>313</v>
      </c>
      <c r="H124" s="132">
        <v>150</v>
      </c>
      <c r="I124" s="133"/>
      <c r="J124" s="134">
        <f>ROUND(I124*H124,2)</f>
        <v>0</v>
      </c>
      <c r="K124" s="130" t="s">
        <v>1277</v>
      </c>
      <c r="L124" s="33"/>
      <c r="M124" s="135" t="s">
        <v>19</v>
      </c>
      <c r="N124" s="136" t="s">
        <v>43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146</v>
      </c>
      <c r="AT124" s="139" t="s">
        <v>141</v>
      </c>
      <c r="AU124" s="139" t="s">
        <v>80</v>
      </c>
      <c r="AY124" s="18" t="s">
        <v>139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80</v>
      </c>
      <c r="BK124" s="140">
        <f>ROUND(I124*H124,2)</f>
        <v>0</v>
      </c>
      <c r="BL124" s="18" t="s">
        <v>146</v>
      </c>
      <c r="BM124" s="139" t="s">
        <v>1360</v>
      </c>
    </row>
    <row r="125" spans="2:65" s="1" customFormat="1" ht="19.5">
      <c r="B125" s="33"/>
      <c r="D125" s="146" t="s">
        <v>220</v>
      </c>
      <c r="F125" s="166" t="s">
        <v>1361</v>
      </c>
      <c r="I125" s="143"/>
      <c r="L125" s="33"/>
      <c r="M125" s="144"/>
      <c r="T125" s="54"/>
      <c r="AT125" s="18" t="s">
        <v>220</v>
      </c>
      <c r="AU125" s="18" t="s">
        <v>80</v>
      </c>
    </row>
    <row r="126" spans="2:65" s="1" customFormat="1" ht="16.5" customHeight="1">
      <c r="B126" s="33"/>
      <c r="C126" s="128" t="s">
        <v>331</v>
      </c>
      <c r="D126" s="128" t="s">
        <v>141</v>
      </c>
      <c r="E126" s="129" t="s">
        <v>1362</v>
      </c>
      <c r="F126" s="130" t="s">
        <v>1363</v>
      </c>
      <c r="G126" s="131" t="s">
        <v>313</v>
      </c>
      <c r="H126" s="132">
        <v>20</v>
      </c>
      <c r="I126" s="133"/>
      <c r="J126" s="134">
        <f>ROUND(I126*H126,2)</f>
        <v>0</v>
      </c>
      <c r="K126" s="130" t="s">
        <v>1277</v>
      </c>
      <c r="L126" s="33"/>
      <c r="M126" s="135" t="s">
        <v>19</v>
      </c>
      <c r="N126" s="136" t="s">
        <v>43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146</v>
      </c>
      <c r="AT126" s="139" t="s">
        <v>141</v>
      </c>
      <c r="AU126" s="139" t="s">
        <v>80</v>
      </c>
      <c r="AY126" s="18" t="s">
        <v>139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8" t="s">
        <v>80</v>
      </c>
      <c r="BK126" s="140">
        <f>ROUND(I126*H126,2)</f>
        <v>0</v>
      </c>
      <c r="BL126" s="18" t="s">
        <v>146</v>
      </c>
      <c r="BM126" s="139" t="s">
        <v>1364</v>
      </c>
    </row>
    <row r="127" spans="2:65" s="1" customFormat="1" ht="19.5">
      <c r="B127" s="33"/>
      <c r="D127" s="146" t="s">
        <v>220</v>
      </c>
      <c r="F127" s="166" t="s">
        <v>1361</v>
      </c>
      <c r="I127" s="143"/>
      <c r="L127" s="33"/>
      <c r="M127" s="144"/>
      <c r="T127" s="54"/>
      <c r="AT127" s="18" t="s">
        <v>220</v>
      </c>
      <c r="AU127" s="18" t="s">
        <v>80</v>
      </c>
    </row>
    <row r="128" spans="2:65" s="1" customFormat="1" ht="16.5" customHeight="1">
      <c r="B128" s="33"/>
      <c r="C128" s="128" t="s">
        <v>339</v>
      </c>
      <c r="D128" s="128" t="s">
        <v>141</v>
      </c>
      <c r="E128" s="129" t="s">
        <v>1365</v>
      </c>
      <c r="F128" s="130" t="s">
        <v>1366</v>
      </c>
      <c r="G128" s="131" t="s">
        <v>230</v>
      </c>
      <c r="H128" s="132">
        <v>102</v>
      </c>
      <c r="I128" s="133"/>
      <c r="J128" s="134">
        <f>ROUND(I128*H128,2)</f>
        <v>0</v>
      </c>
      <c r="K128" s="130" t="s">
        <v>1277</v>
      </c>
      <c r="L128" s="33"/>
      <c r="M128" s="135" t="s">
        <v>19</v>
      </c>
      <c r="N128" s="136" t="s">
        <v>43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146</v>
      </c>
      <c r="AT128" s="139" t="s">
        <v>141</v>
      </c>
      <c r="AU128" s="139" t="s">
        <v>80</v>
      </c>
      <c r="AY128" s="18" t="s">
        <v>139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8" t="s">
        <v>80</v>
      </c>
      <c r="BK128" s="140">
        <f>ROUND(I128*H128,2)</f>
        <v>0</v>
      </c>
      <c r="BL128" s="18" t="s">
        <v>146</v>
      </c>
      <c r="BM128" s="139" t="s">
        <v>1367</v>
      </c>
    </row>
    <row r="129" spans="2:65" s="1" customFormat="1" ht="16.5" customHeight="1">
      <c r="B129" s="33"/>
      <c r="C129" s="128" t="s">
        <v>345</v>
      </c>
      <c r="D129" s="128" t="s">
        <v>141</v>
      </c>
      <c r="E129" s="129" t="s">
        <v>1368</v>
      </c>
      <c r="F129" s="130" t="s">
        <v>1369</v>
      </c>
      <c r="G129" s="131" t="s">
        <v>230</v>
      </c>
      <c r="H129" s="132">
        <v>18</v>
      </c>
      <c r="I129" s="133"/>
      <c r="J129" s="134">
        <f>ROUND(I129*H129,2)</f>
        <v>0</v>
      </c>
      <c r="K129" s="130" t="s">
        <v>1277</v>
      </c>
      <c r="L129" s="33"/>
      <c r="M129" s="135" t="s">
        <v>19</v>
      </c>
      <c r="N129" s="136" t="s">
        <v>43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146</v>
      </c>
      <c r="AT129" s="139" t="s">
        <v>141</v>
      </c>
      <c r="AU129" s="139" t="s">
        <v>80</v>
      </c>
      <c r="AY129" s="18" t="s">
        <v>139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80</v>
      </c>
      <c r="BK129" s="140">
        <f>ROUND(I129*H129,2)</f>
        <v>0</v>
      </c>
      <c r="BL129" s="18" t="s">
        <v>146</v>
      </c>
      <c r="BM129" s="139" t="s">
        <v>1370</v>
      </c>
    </row>
    <row r="130" spans="2:65" s="1" customFormat="1" ht="19.5">
      <c r="B130" s="33"/>
      <c r="D130" s="146" t="s">
        <v>220</v>
      </c>
      <c r="F130" s="166" t="s">
        <v>1371</v>
      </c>
      <c r="I130" s="143"/>
      <c r="L130" s="33"/>
      <c r="M130" s="144"/>
      <c r="T130" s="54"/>
      <c r="AT130" s="18" t="s">
        <v>220</v>
      </c>
      <c r="AU130" s="18" t="s">
        <v>80</v>
      </c>
    </row>
    <row r="131" spans="2:65" s="11" customFormat="1" ht="25.9" customHeight="1">
      <c r="B131" s="116"/>
      <c r="D131" s="117" t="s">
        <v>71</v>
      </c>
      <c r="E131" s="118" t="s">
        <v>1372</v>
      </c>
      <c r="F131" s="118" t="s">
        <v>1373</v>
      </c>
      <c r="I131" s="119"/>
      <c r="J131" s="120">
        <f>BK131</f>
        <v>0</v>
      </c>
      <c r="L131" s="116"/>
      <c r="M131" s="121"/>
      <c r="P131" s="122">
        <f>SUM(P132:P139)</f>
        <v>0</v>
      </c>
      <c r="R131" s="122">
        <f>SUM(R132:R139)</f>
        <v>0</v>
      </c>
      <c r="T131" s="123">
        <f>SUM(T132:T139)</f>
        <v>0</v>
      </c>
      <c r="AR131" s="117" t="s">
        <v>80</v>
      </c>
      <c r="AT131" s="124" t="s">
        <v>71</v>
      </c>
      <c r="AU131" s="124" t="s">
        <v>72</v>
      </c>
      <c r="AY131" s="117" t="s">
        <v>139</v>
      </c>
      <c r="BK131" s="125">
        <f>SUM(BK132:BK139)</f>
        <v>0</v>
      </c>
    </row>
    <row r="132" spans="2:65" s="1" customFormat="1" ht="16.5" customHeight="1">
      <c r="B132" s="33"/>
      <c r="C132" s="128" t="s">
        <v>349</v>
      </c>
      <c r="D132" s="128" t="s">
        <v>141</v>
      </c>
      <c r="E132" s="129" t="s">
        <v>1347</v>
      </c>
      <c r="F132" s="130" t="s">
        <v>1348</v>
      </c>
      <c r="G132" s="131" t="s">
        <v>230</v>
      </c>
      <c r="H132" s="132">
        <v>15</v>
      </c>
      <c r="I132" s="133"/>
      <c r="J132" s="134">
        <f>ROUND(I132*H132,2)</f>
        <v>0</v>
      </c>
      <c r="K132" s="130" t="s">
        <v>1277</v>
      </c>
      <c r="L132" s="33"/>
      <c r="M132" s="135" t="s">
        <v>19</v>
      </c>
      <c r="N132" s="136" t="s">
        <v>43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146</v>
      </c>
      <c r="AT132" s="139" t="s">
        <v>141</v>
      </c>
      <c r="AU132" s="139" t="s">
        <v>80</v>
      </c>
      <c r="AY132" s="18" t="s">
        <v>139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8" t="s">
        <v>80</v>
      </c>
      <c r="BK132" s="140">
        <f>ROUND(I132*H132,2)</f>
        <v>0</v>
      </c>
      <c r="BL132" s="18" t="s">
        <v>146</v>
      </c>
      <c r="BM132" s="139" t="s">
        <v>1374</v>
      </c>
    </row>
    <row r="133" spans="2:65" s="1" customFormat="1" ht="16.5" customHeight="1">
      <c r="B133" s="33"/>
      <c r="C133" s="128" t="s">
        <v>356</v>
      </c>
      <c r="D133" s="128" t="s">
        <v>141</v>
      </c>
      <c r="E133" s="129" t="s">
        <v>1375</v>
      </c>
      <c r="F133" s="130" t="s">
        <v>1376</v>
      </c>
      <c r="G133" s="131" t="s">
        <v>230</v>
      </c>
      <c r="H133" s="132">
        <v>7</v>
      </c>
      <c r="I133" s="133"/>
      <c r="J133" s="134">
        <f>ROUND(I133*H133,2)</f>
        <v>0</v>
      </c>
      <c r="K133" s="130" t="s">
        <v>1277</v>
      </c>
      <c r="L133" s="33"/>
      <c r="M133" s="135" t="s">
        <v>19</v>
      </c>
      <c r="N133" s="136" t="s">
        <v>43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146</v>
      </c>
      <c r="AT133" s="139" t="s">
        <v>141</v>
      </c>
      <c r="AU133" s="139" t="s">
        <v>80</v>
      </c>
      <c r="AY133" s="18" t="s">
        <v>139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8" t="s">
        <v>80</v>
      </c>
      <c r="BK133" s="140">
        <f>ROUND(I133*H133,2)</f>
        <v>0</v>
      </c>
      <c r="BL133" s="18" t="s">
        <v>146</v>
      </c>
      <c r="BM133" s="139" t="s">
        <v>1377</v>
      </c>
    </row>
    <row r="134" spans="2:65" s="1" customFormat="1" ht="29.25">
      <c r="B134" s="33"/>
      <c r="D134" s="146" t="s">
        <v>220</v>
      </c>
      <c r="F134" s="166" t="s">
        <v>1378</v>
      </c>
      <c r="I134" s="143"/>
      <c r="L134" s="33"/>
      <c r="M134" s="144"/>
      <c r="T134" s="54"/>
      <c r="AT134" s="18" t="s">
        <v>220</v>
      </c>
      <c r="AU134" s="18" t="s">
        <v>80</v>
      </c>
    </row>
    <row r="135" spans="2:65" s="1" customFormat="1" ht="16.5" customHeight="1">
      <c r="B135" s="33"/>
      <c r="C135" s="128" t="s">
        <v>360</v>
      </c>
      <c r="D135" s="128" t="s">
        <v>141</v>
      </c>
      <c r="E135" s="129" t="s">
        <v>1379</v>
      </c>
      <c r="F135" s="130" t="s">
        <v>1380</v>
      </c>
      <c r="G135" s="131" t="s">
        <v>313</v>
      </c>
      <c r="H135" s="132">
        <v>250</v>
      </c>
      <c r="I135" s="133"/>
      <c r="J135" s="134">
        <f>ROUND(I135*H135,2)</f>
        <v>0</v>
      </c>
      <c r="K135" s="130" t="s">
        <v>1277</v>
      </c>
      <c r="L135" s="33"/>
      <c r="M135" s="135" t="s">
        <v>19</v>
      </c>
      <c r="N135" s="136" t="s">
        <v>43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146</v>
      </c>
      <c r="AT135" s="139" t="s">
        <v>141</v>
      </c>
      <c r="AU135" s="139" t="s">
        <v>80</v>
      </c>
      <c r="AY135" s="18" t="s">
        <v>139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8" t="s">
        <v>80</v>
      </c>
      <c r="BK135" s="140">
        <f>ROUND(I135*H135,2)</f>
        <v>0</v>
      </c>
      <c r="BL135" s="18" t="s">
        <v>146</v>
      </c>
      <c r="BM135" s="139" t="s">
        <v>1381</v>
      </c>
    </row>
    <row r="136" spans="2:65" s="1" customFormat="1" ht="19.5">
      <c r="B136" s="33"/>
      <c r="D136" s="146" t="s">
        <v>220</v>
      </c>
      <c r="F136" s="166" t="s">
        <v>1361</v>
      </c>
      <c r="I136" s="143"/>
      <c r="L136" s="33"/>
      <c r="M136" s="144"/>
      <c r="T136" s="54"/>
      <c r="AT136" s="18" t="s">
        <v>220</v>
      </c>
      <c r="AU136" s="18" t="s">
        <v>80</v>
      </c>
    </row>
    <row r="137" spans="2:65" s="1" customFormat="1" ht="16.5" customHeight="1">
      <c r="B137" s="33"/>
      <c r="C137" s="128" t="s">
        <v>364</v>
      </c>
      <c r="D137" s="128" t="s">
        <v>141</v>
      </c>
      <c r="E137" s="129" t="s">
        <v>1365</v>
      </c>
      <c r="F137" s="130" t="s">
        <v>1366</v>
      </c>
      <c r="G137" s="131" t="s">
        <v>230</v>
      </c>
      <c r="H137" s="132">
        <v>48</v>
      </c>
      <c r="I137" s="133"/>
      <c r="J137" s="134">
        <f>ROUND(I137*H137,2)</f>
        <v>0</v>
      </c>
      <c r="K137" s="130" t="s">
        <v>1277</v>
      </c>
      <c r="L137" s="33"/>
      <c r="M137" s="135" t="s">
        <v>19</v>
      </c>
      <c r="N137" s="136" t="s">
        <v>43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146</v>
      </c>
      <c r="AT137" s="139" t="s">
        <v>141</v>
      </c>
      <c r="AU137" s="139" t="s">
        <v>80</v>
      </c>
      <c r="AY137" s="18" t="s">
        <v>139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8" t="s">
        <v>80</v>
      </c>
      <c r="BK137" s="140">
        <f>ROUND(I137*H137,2)</f>
        <v>0</v>
      </c>
      <c r="BL137" s="18" t="s">
        <v>146</v>
      </c>
      <c r="BM137" s="139" t="s">
        <v>1382</v>
      </c>
    </row>
    <row r="138" spans="2:65" s="1" customFormat="1" ht="16.5" customHeight="1">
      <c r="B138" s="33"/>
      <c r="C138" s="128" t="s">
        <v>371</v>
      </c>
      <c r="D138" s="128" t="s">
        <v>141</v>
      </c>
      <c r="E138" s="129" t="s">
        <v>1368</v>
      </c>
      <c r="F138" s="130" t="s">
        <v>1369</v>
      </c>
      <c r="G138" s="131" t="s">
        <v>230</v>
      </c>
      <c r="H138" s="132">
        <v>24</v>
      </c>
      <c r="I138" s="133"/>
      <c r="J138" s="134">
        <f>ROUND(I138*H138,2)</f>
        <v>0</v>
      </c>
      <c r="K138" s="130" t="s">
        <v>1277</v>
      </c>
      <c r="L138" s="33"/>
      <c r="M138" s="135" t="s">
        <v>19</v>
      </c>
      <c r="N138" s="136" t="s">
        <v>43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146</v>
      </c>
      <c r="AT138" s="139" t="s">
        <v>141</v>
      </c>
      <c r="AU138" s="139" t="s">
        <v>80</v>
      </c>
      <c r="AY138" s="18" t="s">
        <v>139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8" t="s">
        <v>80</v>
      </c>
      <c r="BK138" s="140">
        <f>ROUND(I138*H138,2)</f>
        <v>0</v>
      </c>
      <c r="BL138" s="18" t="s">
        <v>146</v>
      </c>
      <c r="BM138" s="139" t="s">
        <v>1383</v>
      </c>
    </row>
    <row r="139" spans="2:65" s="1" customFormat="1" ht="19.5">
      <c r="B139" s="33"/>
      <c r="D139" s="146" t="s">
        <v>220</v>
      </c>
      <c r="F139" s="166" t="s">
        <v>1371</v>
      </c>
      <c r="I139" s="143"/>
      <c r="L139" s="33"/>
      <c r="M139" s="144"/>
      <c r="T139" s="54"/>
      <c r="AT139" s="18" t="s">
        <v>220</v>
      </c>
      <c r="AU139" s="18" t="s">
        <v>80</v>
      </c>
    </row>
    <row r="140" spans="2:65" s="11" customFormat="1" ht="25.9" customHeight="1">
      <c r="B140" s="116"/>
      <c r="D140" s="117" t="s">
        <v>71</v>
      </c>
      <c r="E140" s="118" t="s">
        <v>1384</v>
      </c>
      <c r="F140" s="118" t="s">
        <v>1385</v>
      </c>
      <c r="I140" s="119"/>
      <c r="J140" s="120">
        <f>BK140</f>
        <v>0</v>
      </c>
      <c r="L140" s="116"/>
      <c r="M140" s="121"/>
      <c r="P140" s="122">
        <f>SUM(P141:P145)</f>
        <v>0</v>
      </c>
      <c r="R140" s="122">
        <f>SUM(R141:R145)</f>
        <v>0</v>
      </c>
      <c r="T140" s="123">
        <f>SUM(T141:T145)</f>
        <v>0</v>
      </c>
      <c r="AR140" s="117" t="s">
        <v>80</v>
      </c>
      <c r="AT140" s="124" t="s">
        <v>71</v>
      </c>
      <c r="AU140" s="124" t="s">
        <v>72</v>
      </c>
      <c r="AY140" s="117" t="s">
        <v>139</v>
      </c>
      <c r="BK140" s="125">
        <f>SUM(BK141:BK145)</f>
        <v>0</v>
      </c>
    </row>
    <row r="141" spans="2:65" s="1" customFormat="1" ht="16.5" customHeight="1">
      <c r="B141" s="33"/>
      <c r="C141" s="128" t="s">
        <v>377</v>
      </c>
      <c r="D141" s="128" t="s">
        <v>141</v>
      </c>
      <c r="E141" s="129" t="s">
        <v>1386</v>
      </c>
      <c r="F141" s="130" t="s">
        <v>1387</v>
      </c>
      <c r="G141" s="131" t="s">
        <v>185</v>
      </c>
      <c r="H141" s="132">
        <v>1</v>
      </c>
      <c r="I141" s="133"/>
      <c r="J141" s="134">
        <f>ROUND(I141*H141,2)</f>
        <v>0</v>
      </c>
      <c r="K141" s="130" t="s">
        <v>1277</v>
      </c>
      <c r="L141" s="33"/>
      <c r="M141" s="135" t="s">
        <v>19</v>
      </c>
      <c r="N141" s="136" t="s">
        <v>43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146</v>
      </c>
      <c r="AT141" s="139" t="s">
        <v>141</v>
      </c>
      <c r="AU141" s="139" t="s">
        <v>80</v>
      </c>
      <c r="AY141" s="18" t="s">
        <v>139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8" t="s">
        <v>80</v>
      </c>
      <c r="BK141" s="140">
        <f>ROUND(I141*H141,2)</f>
        <v>0</v>
      </c>
      <c r="BL141" s="18" t="s">
        <v>146</v>
      </c>
      <c r="BM141" s="139" t="s">
        <v>1388</v>
      </c>
    </row>
    <row r="142" spans="2:65" s="1" customFormat="1" ht="16.5" customHeight="1">
      <c r="B142" s="33"/>
      <c r="C142" s="128" t="s">
        <v>392</v>
      </c>
      <c r="D142" s="128" t="s">
        <v>141</v>
      </c>
      <c r="E142" s="129" t="s">
        <v>1389</v>
      </c>
      <c r="F142" s="130" t="s">
        <v>1390</v>
      </c>
      <c r="G142" s="131" t="s">
        <v>1391</v>
      </c>
      <c r="H142" s="132">
        <v>100</v>
      </c>
      <c r="I142" s="133"/>
      <c r="J142" s="134">
        <f>ROUND(I142*H142,2)</f>
        <v>0</v>
      </c>
      <c r="K142" s="130" t="s">
        <v>1277</v>
      </c>
      <c r="L142" s="33"/>
      <c r="M142" s="135" t="s">
        <v>19</v>
      </c>
      <c r="N142" s="136" t="s">
        <v>43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146</v>
      </c>
      <c r="AT142" s="139" t="s">
        <v>141</v>
      </c>
      <c r="AU142" s="139" t="s">
        <v>80</v>
      </c>
      <c r="AY142" s="18" t="s">
        <v>139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8" t="s">
        <v>80</v>
      </c>
      <c r="BK142" s="140">
        <f>ROUND(I142*H142,2)</f>
        <v>0</v>
      </c>
      <c r="BL142" s="18" t="s">
        <v>146</v>
      </c>
      <c r="BM142" s="139" t="s">
        <v>1392</v>
      </c>
    </row>
    <row r="143" spans="2:65" s="1" customFormat="1" ht="16.5" customHeight="1">
      <c r="B143" s="33"/>
      <c r="C143" s="128" t="s">
        <v>399</v>
      </c>
      <c r="D143" s="128" t="s">
        <v>141</v>
      </c>
      <c r="E143" s="129" t="s">
        <v>1393</v>
      </c>
      <c r="F143" s="130" t="s">
        <v>1394</v>
      </c>
      <c r="G143" s="131" t="s">
        <v>1395</v>
      </c>
      <c r="H143" s="187"/>
      <c r="I143" s="133"/>
      <c r="J143" s="134">
        <f>ROUND(I143*H143,2)</f>
        <v>0</v>
      </c>
      <c r="K143" s="130" t="s">
        <v>1277</v>
      </c>
      <c r="L143" s="33"/>
      <c r="M143" s="135" t="s">
        <v>19</v>
      </c>
      <c r="N143" s="136" t="s">
        <v>43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146</v>
      </c>
      <c r="AT143" s="139" t="s">
        <v>141</v>
      </c>
      <c r="AU143" s="139" t="s">
        <v>80</v>
      </c>
      <c r="AY143" s="18" t="s">
        <v>139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8" t="s">
        <v>80</v>
      </c>
      <c r="BK143" s="140">
        <f>ROUND(I143*H143,2)</f>
        <v>0</v>
      </c>
      <c r="BL143" s="18" t="s">
        <v>146</v>
      </c>
      <c r="BM143" s="139" t="s">
        <v>1396</v>
      </c>
    </row>
    <row r="144" spans="2:65" s="1" customFormat="1" ht="19.5">
      <c r="B144" s="33"/>
      <c r="D144" s="146" t="s">
        <v>220</v>
      </c>
      <c r="F144" s="166" t="s">
        <v>1397</v>
      </c>
      <c r="I144" s="143"/>
      <c r="L144" s="33"/>
      <c r="M144" s="144"/>
      <c r="T144" s="54"/>
      <c r="AT144" s="18" t="s">
        <v>220</v>
      </c>
      <c r="AU144" s="18" t="s">
        <v>80</v>
      </c>
    </row>
    <row r="145" spans="2:65" s="1" customFormat="1" ht="24.2" customHeight="1">
      <c r="B145" s="33"/>
      <c r="C145" s="128" t="s">
        <v>405</v>
      </c>
      <c r="D145" s="128" t="s">
        <v>141</v>
      </c>
      <c r="E145" s="129" t="s">
        <v>1398</v>
      </c>
      <c r="F145" s="130" t="s">
        <v>1399</v>
      </c>
      <c r="G145" s="131" t="s">
        <v>1276</v>
      </c>
      <c r="H145" s="132">
        <v>16</v>
      </c>
      <c r="I145" s="133"/>
      <c r="J145" s="134">
        <f>ROUND(I145*H145,2)</f>
        <v>0</v>
      </c>
      <c r="K145" s="130" t="s">
        <v>1277</v>
      </c>
      <c r="L145" s="33"/>
      <c r="M145" s="188" t="s">
        <v>19</v>
      </c>
      <c r="N145" s="189" t="s">
        <v>43</v>
      </c>
      <c r="O145" s="185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AR145" s="139" t="s">
        <v>146</v>
      </c>
      <c r="AT145" s="139" t="s">
        <v>141</v>
      </c>
      <c r="AU145" s="139" t="s">
        <v>80</v>
      </c>
      <c r="AY145" s="18" t="s">
        <v>139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8" t="s">
        <v>80</v>
      </c>
      <c r="BK145" s="140">
        <f>ROUND(I145*H145,2)</f>
        <v>0</v>
      </c>
      <c r="BL145" s="18" t="s">
        <v>146</v>
      </c>
      <c r="BM145" s="139" t="s">
        <v>1400</v>
      </c>
    </row>
    <row r="146" spans="2:65" s="1" customFormat="1" ht="6.95" customHeight="1">
      <c r="B146" s="42"/>
      <c r="C146" s="43"/>
      <c r="D146" s="43"/>
      <c r="E146" s="43"/>
      <c r="F146" s="43"/>
      <c r="G146" s="43"/>
      <c r="H146" s="43"/>
      <c r="I146" s="43"/>
      <c r="J146" s="43"/>
      <c r="K146" s="43"/>
      <c r="L146" s="33"/>
    </row>
  </sheetData>
  <sheetProtection algorithmName="SHA-512" hashValue="WQ/ikcu7B5vY3GFhiAXNaVRPvnhJ80+yCmEpZStYYSHiJqlg5MtJ3ByaH+c5i/ucU+WohrAocqrIiHmRg08iiA==" saltValue="QUYpKVIE46EmSr2sFwsM0UX0BiL87dO2z24Y2u0pvdtjR+EvkUuvkvrnJHf16xyoZqce4cKbSZUzMGfEpjlmKw==" spinCount="100000" sheet="1" objects="1" scenarios="1" formatColumns="0" formatRows="0" autoFilter="0"/>
  <autoFilter ref="C85:K145" xr:uid="{00000000-0009-0000-0000-000005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8" t="s">
        <v>97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98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8" t="str">
        <f>'Rekapitulace stavby'!K6</f>
        <v>Rekonstrukce sociálního zázemí - skate park - ETAPA I</v>
      </c>
      <c r="F7" s="309"/>
      <c r="G7" s="309"/>
      <c r="H7" s="309"/>
      <c r="L7" s="21"/>
    </row>
    <row r="8" spans="2:46" s="1" customFormat="1" ht="12" customHeight="1">
      <c r="B8" s="33"/>
      <c r="D8" s="28" t="s">
        <v>99</v>
      </c>
      <c r="L8" s="33"/>
    </row>
    <row r="9" spans="2:46" s="1" customFormat="1" ht="16.5" customHeight="1">
      <c r="B9" s="33"/>
      <c r="E9" s="271" t="s">
        <v>1401</v>
      </c>
      <c r="F9" s="310"/>
      <c r="G9" s="310"/>
      <c r="H9" s="310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30. 3. 2023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1" t="str">
        <f>'Rekapitulace stavby'!E14</f>
        <v>Vyplň údaj</v>
      </c>
      <c r="F18" s="292"/>
      <c r="G18" s="292"/>
      <c r="H18" s="292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47.25" customHeight="1">
      <c r="B27" s="87"/>
      <c r="E27" s="297" t="s">
        <v>37</v>
      </c>
      <c r="F27" s="297"/>
      <c r="G27" s="297"/>
      <c r="H27" s="297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ROUND((SUM(BE84:BE107)),  2)</f>
        <v>0</v>
      </c>
      <c r="I33" s="90">
        <v>0.21</v>
      </c>
      <c r="J33" s="89">
        <f>ROUND(((SUM(BE84:BE107))*I33),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ROUND((SUM(BF84:BF107)),  2)</f>
        <v>0</v>
      </c>
      <c r="I34" s="90">
        <v>0.15</v>
      </c>
      <c r="J34" s="89">
        <f>ROUND(((SUM(BF84:BF107))*I34),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ROUND((SUM(BG84:BG107)),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ROUND((SUM(BH84:BH107)),  2)</f>
        <v>0</v>
      </c>
      <c r="I36" s="90">
        <v>0.15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ROUND((SUM(BI84:BI107)),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101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8" t="str">
        <f>E7</f>
        <v>Rekonstrukce sociálního zázemí - skate park - ETAPA I</v>
      </c>
      <c r="F48" s="309"/>
      <c r="G48" s="309"/>
      <c r="H48" s="309"/>
      <c r="L48" s="33"/>
    </row>
    <row r="49" spans="2:47" s="1" customFormat="1" ht="12" customHeight="1">
      <c r="B49" s="33"/>
      <c r="C49" s="28" t="s">
        <v>99</v>
      </c>
      <c r="L49" s="33"/>
    </row>
    <row r="50" spans="2:47" s="1" customFormat="1" ht="16.5" customHeight="1">
      <c r="B50" s="33"/>
      <c r="E50" s="271" t="str">
        <f>E9</f>
        <v>VON - Vedlejší a ostatní rozpočtové náklady</v>
      </c>
      <c r="F50" s="310"/>
      <c r="G50" s="310"/>
      <c r="H50" s="310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parc.č. 6041/2, k.ú. Chomutov I</v>
      </c>
      <c r="I52" s="28" t="s">
        <v>23</v>
      </c>
      <c r="J52" s="50" t="str">
        <f>IF(J12="","",J12)</f>
        <v>30. 3. 2023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Statutární město Chomutov</v>
      </c>
      <c r="I54" s="28" t="s">
        <v>31</v>
      </c>
      <c r="J54" s="31" t="str">
        <f>E21</f>
        <v>JKPO CZ s.r.o.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102</v>
      </c>
      <c r="D57" s="91"/>
      <c r="E57" s="91"/>
      <c r="F57" s="91"/>
      <c r="G57" s="91"/>
      <c r="H57" s="91"/>
      <c r="I57" s="91"/>
      <c r="J57" s="98" t="s">
        <v>103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J84</f>
        <v>0</v>
      </c>
      <c r="L59" s="33"/>
      <c r="AU59" s="18" t="s">
        <v>104</v>
      </c>
    </row>
    <row r="60" spans="2:47" s="8" customFormat="1" ht="24.95" customHeight="1">
      <c r="B60" s="100"/>
      <c r="D60" s="101" t="s">
        <v>1402</v>
      </c>
      <c r="E60" s="102"/>
      <c r="F60" s="102"/>
      <c r="G60" s="102"/>
      <c r="H60" s="102"/>
      <c r="I60" s="102"/>
      <c r="J60" s="103">
        <f>J85</f>
        <v>0</v>
      </c>
      <c r="L60" s="100"/>
    </row>
    <row r="61" spans="2:47" s="9" customFormat="1" ht="19.899999999999999" customHeight="1">
      <c r="B61" s="104"/>
      <c r="D61" s="105" t="s">
        <v>1403</v>
      </c>
      <c r="E61" s="106"/>
      <c r="F61" s="106"/>
      <c r="G61" s="106"/>
      <c r="H61" s="106"/>
      <c r="I61" s="106"/>
      <c r="J61" s="107">
        <f>J86</f>
        <v>0</v>
      </c>
      <c r="L61" s="104"/>
    </row>
    <row r="62" spans="2:47" s="9" customFormat="1" ht="19.899999999999999" customHeight="1">
      <c r="B62" s="104"/>
      <c r="D62" s="105" t="s">
        <v>1404</v>
      </c>
      <c r="E62" s="106"/>
      <c r="F62" s="106"/>
      <c r="G62" s="106"/>
      <c r="H62" s="106"/>
      <c r="I62" s="106"/>
      <c r="J62" s="107">
        <f>J90</f>
        <v>0</v>
      </c>
      <c r="L62" s="104"/>
    </row>
    <row r="63" spans="2:47" s="9" customFormat="1" ht="19.899999999999999" customHeight="1">
      <c r="B63" s="104"/>
      <c r="D63" s="105" t="s">
        <v>1405</v>
      </c>
      <c r="E63" s="106"/>
      <c r="F63" s="106"/>
      <c r="G63" s="106"/>
      <c r="H63" s="106"/>
      <c r="I63" s="106"/>
      <c r="J63" s="107">
        <f>J94</f>
        <v>0</v>
      </c>
      <c r="L63" s="104"/>
    </row>
    <row r="64" spans="2:47" s="9" customFormat="1" ht="19.899999999999999" customHeight="1">
      <c r="B64" s="104"/>
      <c r="D64" s="105" t="s">
        <v>1406</v>
      </c>
      <c r="E64" s="106"/>
      <c r="F64" s="106"/>
      <c r="G64" s="106"/>
      <c r="H64" s="106"/>
      <c r="I64" s="106"/>
      <c r="J64" s="107">
        <f>J101</f>
        <v>0</v>
      </c>
      <c r="L64" s="104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124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08" t="str">
        <f>E7</f>
        <v>Rekonstrukce sociálního zázemí - skate park - ETAPA I</v>
      </c>
      <c r="F74" s="309"/>
      <c r="G74" s="309"/>
      <c r="H74" s="309"/>
      <c r="L74" s="33"/>
    </row>
    <row r="75" spans="2:12" s="1" customFormat="1" ht="12" customHeight="1">
      <c r="B75" s="33"/>
      <c r="C75" s="28" t="s">
        <v>99</v>
      </c>
      <c r="L75" s="33"/>
    </row>
    <row r="76" spans="2:12" s="1" customFormat="1" ht="16.5" customHeight="1">
      <c r="B76" s="33"/>
      <c r="E76" s="271" t="str">
        <f>E9</f>
        <v>VON - Vedlejší a ostatní rozpočtové náklady</v>
      </c>
      <c r="F76" s="310"/>
      <c r="G76" s="310"/>
      <c r="H76" s="310"/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>parc.č. 6041/2, k.ú. Chomutov I</v>
      </c>
      <c r="I78" s="28" t="s">
        <v>23</v>
      </c>
      <c r="J78" s="50" t="str">
        <f>IF(J12="","",J12)</f>
        <v>30. 3. 2023</v>
      </c>
      <c r="L78" s="33"/>
    </row>
    <row r="79" spans="2:12" s="1" customFormat="1" ht="6.95" customHeight="1">
      <c r="B79" s="33"/>
      <c r="L79" s="33"/>
    </row>
    <row r="80" spans="2:12" s="1" customFormat="1" ht="15.2" customHeight="1">
      <c r="B80" s="33"/>
      <c r="C80" s="28" t="s">
        <v>25</v>
      </c>
      <c r="F80" s="26" t="str">
        <f>E15</f>
        <v>Statutární město Chomutov</v>
      </c>
      <c r="I80" s="28" t="s">
        <v>31</v>
      </c>
      <c r="J80" s="31" t="str">
        <f>E21</f>
        <v>JKPO CZ s.r.o.</v>
      </c>
      <c r="L80" s="33"/>
    </row>
    <row r="81" spans="2:65" s="1" customFormat="1" ht="15.2" customHeight="1">
      <c r="B81" s="33"/>
      <c r="C81" s="28" t="s">
        <v>29</v>
      </c>
      <c r="F81" s="26" t="str">
        <f>IF(E18="","",E18)</f>
        <v>Vyplň údaj</v>
      </c>
      <c r="I81" s="28" t="s">
        <v>34</v>
      </c>
      <c r="J81" s="31" t="str">
        <f>E24</f>
        <v xml:space="preserve"> 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08"/>
      <c r="C83" s="109" t="s">
        <v>125</v>
      </c>
      <c r="D83" s="110" t="s">
        <v>57</v>
      </c>
      <c r="E83" s="110" t="s">
        <v>53</v>
      </c>
      <c r="F83" s="110" t="s">
        <v>54</v>
      </c>
      <c r="G83" s="110" t="s">
        <v>126</v>
      </c>
      <c r="H83" s="110" t="s">
        <v>127</v>
      </c>
      <c r="I83" s="110" t="s">
        <v>128</v>
      </c>
      <c r="J83" s="110" t="s">
        <v>103</v>
      </c>
      <c r="K83" s="111" t="s">
        <v>129</v>
      </c>
      <c r="L83" s="108"/>
      <c r="M83" s="57" t="s">
        <v>19</v>
      </c>
      <c r="N83" s="58" t="s">
        <v>42</v>
      </c>
      <c r="O83" s="58" t="s">
        <v>130</v>
      </c>
      <c r="P83" s="58" t="s">
        <v>131</v>
      </c>
      <c r="Q83" s="58" t="s">
        <v>132</v>
      </c>
      <c r="R83" s="58" t="s">
        <v>133</v>
      </c>
      <c r="S83" s="58" t="s">
        <v>134</v>
      </c>
      <c r="T83" s="59" t="s">
        <v>135</v>
      </c>
    </row>
    <row r="84" spans="2:65" s="1" customFormat="1" ht="22.9" customHeight="1">
      <c r="B84" s="33"/>
      <c r="C84" s="62" t="s">
        <v>136</v>
      </c>
      <c r="J84" s="112">
        <f>BK84</f>
        <v>0</v>
      </c>
      <c r="L84" s="33"/>
      <c r="M84" s="60"/>
      <c r="N84" s="51"/>
      <c r="O84" s="51"/>
      <c r="P84" s="113">
        <f>P85</f>
        <v>0</v>
      </c>
      <c r="Q84" s="51"/>
      <c r="R84" s="113">
        <f>R85</f>
        <v>0</v>
      </c>
      <c r="S84" s="51"/>
      <c r="T84" s="114">
        <f>T85</f>
        <v>0</v>
      </c>
      <c r="AT84" s="18" t="s">
        <v>71</v>
      </c>
      <c r="AU84" s="18" t="s">
        <v>104</v>
      </c>
      <c r="BK84" s="115">
        <f>BK85</f>
        <v>0</v>
      </c>
    </row>
    <row r="85" spans="2:65" s="11" customFormat="1" ht="25.9" customHeight="1">
      <c r="B85" s="116"/>
      <c r="D85" s="117" t="s">
        <v>71</v>
      </c>
      <c r="E85" s="118" t="s">
        <v>1407</v>
      </c>
      <c r="F85" s="118" t="s">
        <v>1408</v>
      </c>
      <c r="I85" s="119"/>
      <c r="J85" s="120">
        <f>BK85</f>
        <v>0</v>
      </c>
      <c r="L85" s="116"/>
      <c r="M85" s="121"/>
      <c r="P85" s="122">
        <f>P86+P90+P94+P101</f>
        <v>0</v>
      </c>
      <c r="R85" s="122">
        <f>R86+R90+R94+R101</f>
        <v>0</v>
      </c>
      <c r="T85" s="123">
        <f>T86+T90+T94+T101</f>
        <v>0</v>
      </c>
      <c r="AR85" s="117" t="s">
        <v>171</v>
      </c>
      <c r="AT85" s="124" t="s">
        <v>71</v>
      </c>
      <c r="AU85" s="124" t="s">
        <v>72</v>
      </c>
      <c r="AY85" s="117" t="s">
        <v>139</v>
      </c>
      <c r="BK85" s="125">
        <f>BK86+BK90+BK94+BK101</f>
        <v>0</v>
      </c>
    </row>
    <row r="86" spans="2:65" s="11" customFormat="1" ht="22.9" customHeight="1">
      <c r="B86" s="116"/>
      <c r="D86" s="117" t="s">
        <v>71</v>
      </c>
      <c r="E86" s="126" t="s">
        <v>1409</v>
      </c>
      <c r="F86" s="126" t="s">
        <v>1410</v>
      </c>
      <c r="I86" s="119"/>
      <c r="J86" s="127">
        <f>BK86</f>
        <v>0</v>
      </c>
      <c r="L86" s="116"/>
      <c r="M86" s="121"/>
      <c r="P86" s="122">
        <f>SUM(P87:P89)</f>
        <v>0</v>
      </c>
      <c r="R86" s="122">
        <f>SUM(R87:R89)</f>
        <v>0</v>
      </c>
      <c r="T86" s="123">
        <f>SUM(T87:T89)</f>
        <v>0</v>
      </c>
      <c r="AR86" s="117" t="s">
        <v>171</v>
      </c>
      <c r="AT86" s="124" t="s">
        <v>71</v>
      </c>
      <c r="AU86" s="124" t="s">
        <v>80</v>
      </c>
      <c r="AY86" s="117" t="s">
        <v>139</v>
      </c>
      <c r="BK86" s="125">
        <f>SUM(BK87:BK89)</f>
        <v>0</v>
      </c>
    </row>
    <row r="87" spans="2:65" s="1" customFormat="1" ht="16.5" customHeight="1">
      <c r="B87" s="33"/>
      <c r="C87" s="128" t="s">
        <v>80</v>
      </c>
      <c r="D87" s="128" t="s">
        <v>141</v>
      </c>
      <c r="E87" s="129" t="s">
        <v>1411</v>
      </c>
      <c r="F87" s="130" t="s">
        <v>1412</v>
      </c>
      <c r="G87" s="131" t="s">
        <v>1413</v>
      </c>
      <c r="H87" s="132">
        <v>1</v>
      </c>
      <c r="I87" s="133"/>
      <c r="J87" s="134">
        <f>ROUND(I87*H87,2)</f>
        <v>0</v>
      </c>
      <c r="K87" s="130" t="s">
        <v>145</v>
      </c>
      <c r="L87" s="33"/>
      <c r="M87" s="135" t="s">
        <v>19</v>
      </c>
      <c r="N87" s="136" t="s">
        <v>43</v>
      </c>
      <c r="P87" s="137">
        <f>O87*H87</f>
        <v>0</v>
      </c>
      <c r="Q87" s="137">
        <v>0</v>
      </c>
      <c r="R87" s="137">
        <f>Q87*H87</f>
        <v>0</v>
      </c>
      <c r="S87" s="137">
        <v>0</v>
      </c>
      <c r="T87" s="138">
        <f>S87*H87</f>
        <v>0</v>
      </c>
      <c r="AR87" s="139" t="s">
        <v>1414</v>
      </c>
      <c r="AT87" s="139" t="s">
        <v>141</v>
      </c>
      <c r="AU87" s="139" t="s">
        <v>82</v>
      </c>
      <c r="AY87" s="18" t="s">
        <v>139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8" t="s">
        <v>80</v>
      </c>
      <c r="BK87" s="140">
        <f>ROUND(I87*H87,2)</f>
        <v>0</v>
      </c>
      <c r="BL87" s="18" t="s">
        <v>1414</v>
      </c>
      <c r="BM87" s="139" t="s">
        <v>1415</v>
      </c>
    </row>
    <row r="88" spans="2:65" s="1" customFormat="1" ht="11.25">
      <c r="B88" s="33"/>
      <c r="D88" s="141" t="s">
        <v>148</v>
      </c>
      <c r="F88" s="142" t="s">
        <v>1416</v>
      </c>
      <c r="I88" s="143"/>
      <c r="L88" s="33"/>
      <c r="M88" s="144"/>
      <c r="T88" s="54"/>
      <c r="AT88" s="18" t="s">
        <v>148</v>
      </c>
      <c r="AU88" s="18" t="s">
        <v>82</v>
      </c>
    </row>
    <row r="89" spans="2:65" s="1" customFormat="1" ht="19.5">
      <c r="B89" s="33"/>
      <c r="D89" s="146" t="s">
        <v>220</v>
      </c>
      <c r="F89" s="166" t="s">
        <v>1417</v>
      </c>
      <c r="I89" s="143"/>
      <c r="L89" s="33"/>
      <c r="M89" s="144"/>
      <c r="T89" s="54"/>
      <c r="AT89" s="18" t="s">
        <v>220</v>
      </c>
      <c r="AU89" s="18" t="s">
        <v>82</v>
      </c>
    </row>
    <row r="90" spans="2:65" s="11" customFormat="1" ht="22.9" customHeight="1">
      <c r="B90" s="116"/>
      <c r="D90" s="117" t="s">
        <v>71</v>
      </c>
      <c r="E90" s="126" t="s">
        <v>1418</v>
      </c>
      <c r="F90" s="126" t="s">
        <v>1419</v>
      </c>
      <c r="I90" s="119"/>
      <c r="J90" s="127">
        <f>BK90</f>
        <v>0</v>
      </c>
      <c r="L90" s="116"/>
      <c r="M90" s="121"/>
      <c r="P90" s="122">
        <f>SUM(P91:P93)</f>
        <v>0</v>
      </c>
      <c r="R90" s="122">
        <f>SUM(R91:R93)</f>
        <v>0</v>
      </c>
      <c r="T90" s="123">
        <f>SUM(T91:T93)</f>
        <v>0</v>
      </c>
      <c r="AR90" s="117" t="s">
        <v>171</v>
      </c>
      <c r="AT90" s="124" t="s">
        <v>71</v>
      </c>
      <c r="AU90" s="124" t="s">
        <v>80</v>
      </c>
      <c r="AY90" s="117" t="s">
        <v>139</v>
      </c>
      <c r="BK90" s="125">
        <f>SUM(BK91:BK93)</f>
        <v>0</v>
      </c>
    </row>
    <row r="91" spans="2:65" s="1" customFormat="1" ht="16.5" customHeight="1">
      <c r="B91" s="33"/>
      <c r="C91" s="128" t="s">
        <v>82</v>
      </c>
      <c r="D91" s="128" t="s">
        <v>141</v>
      </c>
      <c r="E91" s="129" t="s">
        <v>1420</v>
      </c>
      <c r="F91" s="130" t="s">
        <v>1419</v>
      </c>
      <c r="G91" s="131" t="s">
        <v>1413</v>
      </c>
      <c r="H91" s="132">
        <v>1</v>
      </c>
      <c r="I91" s="133"/>
      <c r="J91" s="134">
        <f>ROUND(I91*H91,2)</f>
        <v>0</v>
      </c>
      <c r="K91" s="130" t="s">
        <v>145</v>
      </c>
      <c r="L91" s="33"/>
      <c r="M91" s="135" t="s">
        <v>19</v>
      </c>
      <c r="N91" s="136" t="s">
        <v>43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AR91" s="139" t="s">
        <v>1414</v>
      </c>
      <c r="AT91" s="139" t="s">
        <v>141</v>
      </c>
      <c r="AU91" s="139" t="s">
        <v>82</v>
      </c>
      <c r="AY91" s="18" t="s">
        <v>139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8" t="s">
        <v>80</v>
      </c>
      <c r="BK91" s="140">
        <f>ROUND(I91*H91,2)</f>
        <v>0</v>
      </c>
      <c r="BL91" s="18" t="s">
        <v>1414</v>
      </c>
      <c r="BM91" s="139" t="s">
        <v>1421</v>
      </c>
    </row>
    <row r="92" spans="2:65" s="1" customFormat="1" ht="11.25">
      <c r="B92" s="33"/>
      <c r="D92" s="141" t="s">
        <v>148</v>
      </c>
      <c r="F92" s="142" t="s">
        <v>1422</v>
      </c>
      <c r="I92" s="143"/>
      <c r="L92" s="33"/>
      <c r="M92" s="144"/>
      <c r="T92" s="54"/>
      <c r="AT92" s="18" t="s">
        <v>148</v>
      </c>
      <c r="AU92" s="18" t="s">
        <v>82</v>
      </c>
    </row>
    <row r="93" spans="2:65" s="1" customFormat="1" ht="29.25">
      <c r="B93" s="33"/>
      <c r="D93" s="146" t="s">
        <v>220</v>
      </c>
      <c r="F93" s="166" t="s">
        <v>1423</v>
      </c>
      <c r="I93" s="143"/>
      <c r="L93" s="33"/>
      <c r="M93" s="144"/>
      <c r="T93" s="54"/>
      <c r="AT93" s="18" t="s">
        <v>220</v>
      </c>
      <c r="AU93" s="18" t="s">
        <v>82</v>
      </c>
    </row>
    <row r="94" spans="2:65" s="11" customFormat="1" ht="22.9" customHeight="1">
      <c r="B94" s="116"/>
      <c r="D94" s="117" t="s">
        <v>71</v>
      </c>
      <c r="E94" s="126" t="s">
        <v>1424</v>
      </c>
      <c r="F94" s="126" t="s">
        <v>1425</v>
      </c>
      <c r="I94" s="119"/>
      <c r="J94" s="127">
        <f>BK94</f>
        <v>0</v>
      </c>
      <c r="L94" s="116"/>
      <c r="M94" s="121"/>
      <c r="P94" s="122">
        <f>SUM(P95:P100)</f>
        <v>0</v>
      </c>
      <c r="R94" s="122">
        <f>SUM(R95:R100)</f>
        <v>0</v>
      </c>
      <c r="T94" s="123">
        <f>SUM(T95:T100)</f>
        <v>0</v>
      </c>
      <c r="AR94" s="117" t="s">
        <v>171</v>
      </c>
      <c r="AT94" s="124" t="s">
        <v>71</v>
      </c>
      <c r="AU94" s="124" t="s">
        <v>80</v>
      </c>
      <c r="AY94" s="117" t="s">
        <v>139</v>
      </c>
      <c r="BK94" s="125">
        <f>SUM(BK95:BK100)</f>
        <v>0</v>
      </c>
    </row>
    <row r="95" spans="2:65" s="1" customFormat="1" ht="16.5" customHeight="1">
      <c r="B95" s="33"/>
      <c r="C95" s="128" t="s">
        <v>160</v>
      </c>
      <c r="D95" s="128" t="s">
        <v>141</v>
      </c>
      <c r="E95" s="129" t="s">
        <v>1426</v>
      </c>
      <c r="F95" s="130" t="s">
        <v>1427</v>
      </c>
      <c r="G95" s="131" t="s">
        <v>1413</v>
      </c>
      <c r="H95" s="132">
        <v>1</v>
      </c>
      <c r="I95" s="133"/>
      <c r="J95" s="134">
        <f>ROUND(I95*H95,2)</f>
        <v>0</v>
      </c>
      <c r="K95" s="130" t="s">
        <v>145</v>
      </c>
      <c r="L95" s="33"/>
      <c r="M95" s="135" t="s">
        <v>19</v>
      </c>
      <c r="N95" s="136" t="s">
        <v>43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AR95" s="139" t="s">
        <v>1414</v>
      </c>
      <c r="AT95" s="139" t="s">
        <v>141</v>
      </c>
      <c r="AU95" s="139" t="s">
        <v>82</v>
      </c>
      <c r="AY95" s="18" t="s">
        <v>139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8" t="s">
        <v>80</v>
      </c>
      <c r="BK95" s="140">
        <f>ROUND(I95*H95,2)</f>
        <v>0</v>
      </c>
      <c r="BL95" s="18" t="s">
        <v>1414</v>
      </c>
      <c r="BM95" s="139" t="s">
        <v>1428</v>
      </c>
    </row>
    <row r="96" spans="2:65" s="1" customFormat="1" ht="11.25">
      <c r="B96" s="33"/>
      <c r="D96" s="141" t="s">
        <v>148</v>
      </c>
      <c r="F96" s="142" t="s">
        <v>1429</v>
      </c>
      <c r="I96" s="143"/>
      <c r="L96" s="33"/>
      <c r="M96" s="144"/>
      <c r="T96" s="54"/>
      <c r="AT96" s="18" t="s">
        <v>148</v>
      </c>
      <c r="AU96" s="18" t="s">
        <v>82</v>
      </c>
    </row>
    <row r="97" spans="2:65" s="1" customFormat="1" ht="29.25">
      <c r="B97" s="33"/>
      <c r="D97" s="146" t="s">
        <v>220</v>
      </c>
      <c r="F97" s="166" t="s">
        <v>1430</v>
      </c>
      <c r="I97" s="143"/>
      <c r="L97" s="33"/>
      <c r="M97" s="144"/>
      <c r="T97" s="54"/>
      <c r="AT97" s="18" t="s">
        <v>220</v>
      </c>
      <c r="AU97" s="18" t="s">
        <v>82</v>
      </c>
    </row>
    <row r="98" spans="2:65" s="1" customFormat="1" ht="16.5" customHeight="1">
      <c r="B98" s="33"/>
      <c r="C98" s="128" t="s">
        <v>146</v>
      </c>
      <c r="D98" s="128" t="s">
        <v>141</v>
      </c>
      <c r="E98" s="129" t="s">
        <v>1431</v>
      </c>
      <c r="F98" s="130" t="s">
        <v>1432</v>
      </c>
      <c r="G98" s="131" t="s">
        <v>1413</v>
      </c>
      <c r="H98" s="132">
        <v>1</v>
      </c>
      <c r="I98" s="133"/>
      <c r="J98" s="134">
        <f>ROUND(I98*H98,2)</f>
        <v>0</v>
      </c>
      <c r="K98" s="130" t="s">
        <v>145</v>
      </c>
      <c r="L98" s="33"/>
      <c r="M98" s="135" t="s">
        <v>19</v>
      </c>
      <c r="N98" s="136" t="s">
        <v>43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1414</v>
      </c>
      <c r="AT98" s="139" t="s">
        <v>141</v>
      </c>
      <c r="AU98" s="139" t="s">
        <v>82</v>
      </c>
      <c r="AY98" s="18" t="s">
        <v>139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80</v>
      </c>
      <c r="BK98" s="140">
        <f>ROUND(I98*H98,2)</f>
        <v>0</v>
      </c>
      <c r="BL98" s="18" t="s">
        <v>1414</v>
      </c>
      <c r="BM98" s="139" t="s">
        <v>1433</v>
      </c>
    </row>
    <row r="99" spans="2:65" s="1" customFormat="1" ht="11.25">
      <c r="B99" s="33"/>
      <c r="D99" s="141" t="s">
        <v>148</v>
      </c>
      <c r="F99" s="142" t="s">
        <v>1434</v>
      </c>
      <c r="I99" s="143"/>
      <c r="L99" s="33"/>
      <c r="M99" s="144"/>
      <c r="T99" s="54"/>
      <c r="AT99" s="18" t="s">
        <v>148</v>
      </c>
      <c r="AU99" s="18" t="s">
        <v>82</v>
      </c>
    </row>
    <row r="100" spans="2:65" s="1" customFormat="1" ht="29.25">
      <c r="B100" s="33"/>
      <c r="D100" s="146" t="s">
        <v>220</v>
      </c>
      <c r="F100" s="166" t="s">
        <v>1435</v>
      </c>
      <c r="I100" s="143"/>
      <c r="L100" s="33"/>
      <c r="M100" s="144"/>
      <c r="T100" s="54"/>
      <c r="AT100" s="18" t="s">
        <v>220</v>
      </c>
      <c r="AU100" s="18" t="s">
        <v>82</v>
      </c>
    </row>
    <row r="101" spans="2:65" s="11" customFormat="1" ht="22.9" customHeight="1">
      <c r="B101" s="116"/>
      <c r="D101" s="117" t="s">
        <v>71</v>
      </c>
      <c r="E101" s="126" t="s">
        <v>1436</v>
      </c>
      <c r="F101" s="126" t="s">
        <v>1385</v>
      </c>
      <c r="I101" s="119"/>
      <c r="J101" s="127">
        <f>BK101</f>
        <v>0</v>
      </c>
      <c r="L101" s="116"/>
      <c r="M101" s="121"/>
      <c r="P101" s="122">
        <f>SUM(P102:P107)</f>
        <v>0</v>
      </c>
      <c r="R101" s="122">
        <f>SUM(R102:R107)</f>
        <v>0</v>
      </c>
      <c r="T101" s="123">
        <f>SUM(T102:T107)</f>
        <v>0</v>
      </c>
      <c r="AR101" s="117" t="s">
        <v>171</v>
      </c>
      <c r="AT101" s="124" t="s">
        <v>71</v>
      </c>
      <c r="AU101" s="124" t="s">
        <v>80</v>
      </c>
      <c r="AY101" s="117" t="s">
        <v>139</v>
      </c>
      <c r="BK101" s="125">
        <f>SUM(BK102:BK107)</f>
        <v>0</v>
      </c>
    </row>
    <row r="102" spans="2:65" s="1" customFormat="1" ht="16.5" customHeight="1">
      <c r="B102" s="33"/>
      <c r="C102" s="128" t="s">
        <v>171</v>
      </c>
      <c r="D102" s="128" t="s">
        <v>141</v>
      </c>
      <c r="E102" s="129" t="s">
        <v>1437</v>
      </c>
      <c r="F102" s="130" t="s">
        <v>1438</v>
      </c>
      <c r="G102" s="131" t="s">
        <v>1413</v>
      </c>
      <c r="H102" s="132">
        <v>1</v>
      </c>
      <c r="I102" s="133"/>
      <c r="J102" s="134">
        <f>ROUND(I102*H102,2)</f>
        <v>0</v>
      </c>
      <c r="K102" s="130" t="s">
        <v>791</v>
      </c>
      <c r="L102" s="33"/>
      <c r="M102" s="135" t="s">
        <v>19</v>
      </c>
      <c r="N102" s="136" t="s">
        <v>43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1414</v>
      </c>
      <c r="AT102" s="139" t="s">
        <v>141</v>
      </c>
      <c r="AU102" s="139" t="s">
        <v>82</v>
      </c>
      <c r="AY102" s="18" t="s">
        <v>139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80</v>
      </c>
      <c r="BK102" s="140">
        <f>ROUND(I102*H102,2)</f>
        <v>0</v>
      </c>
      <c r="BL102" s="18" t="s">
        <v>1414</v>
      </c>
      <c r="BM102" s="139" t="s">
        <v>1439</v>
      </c>
    </row>
    <row r="103" spans="2:65" s="1" customFormat="1" ht="19.5">
      <c r="B103" s="33"/>
      <c r="D103" s="146" t="s">
        <v>220</v>
      </c>
      <c r="F103" s="166" t="s">
        <v>1440</v>
      </c>
      <c r="I103" s="143"/>
      <c r="L103" s="33"/>
      <c r="M103" s="144"/>
      <c r="T103" s="54"/>
      <c r="AT103" s="18" t="s">
        <v>220</v>
      </c>
      <c r="AU103" s="18" t="s">
        <v>82</v>
      </c>
    </row>
    <row r="104" spans="2:65" s="1" customFormat="1" ht="16.5" customHeight="1">
      <c r="B104" s="33"/>
      <c r="C104" s="128" t="s">
        <v>177</v>
      </c>
      <c r="D104" s="128" t="s">
        <v>141</v>
      </c>
      <c r="E104" s="129" t="s">
        <v>1441</v>
      </c>
      <c r="F104" s="130" t="s">
        <v>1442</v>
      </c>
      <c r="G104" s="131" t="s">
        <v>1413</v>
      </c>
      <c r="H104" s="132">
        <v>1</v>
      </c>
      <c r="I104" s="133"/>
      <c r="J104" s="134">
        <f>ROUND(I104*H104,2)</f>
        <v>0</v>
      </c>
      <c r="K104" s="130" t="s">
        <v>145</v>
      </c>
      <c r="L104" s="33"/>
      <c r="M104" s="135" t="s">
        <v>19</v>
      </c>
      <c r="N104" s="136" t="s">
        <v>43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1414</v>
      </c>
      <c r="AT104" s="139" t="s">
        <v>141</v>
      </c>
      <c r="AU104" s="139" t="s">
        <v>82</v>
      </c>
      <c r="AY104" s="18" t="s">
        <v>139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80</v>
      </c>
      <c r="BK104" s="140">
        <f>ROUND(I104*H104,2)</f>
        <v>0</v>
      </c>
      <c r="BL104" s="18" t="s">
        <v>1414</v>
      </c>
      <c r="BM104" s="139" t="s">
        <v>1443</v>
      </c>
    </row>
    <row r="105" spans="2:65" s="1" customFormat="1" ht="11.25">
      <c r="B105" s="33"/>
      <c r="D105" s="141" t="s">
        <v>148</v>
      </c>
      <c r="F105" s="142" t="s">
        <v>1444</v>
      </c>
      <c r="I105" s="143"/>
      <c r="L105" s="33"/>
      <c r="M105" s="144"/>
      <c r="T105" s="54"/>
      <c r="AT105" s="18" t="s">
        <v>148</v>
      </c>
      <c r="AU105" s="18" t="s">
        <v>82</v>
      </c>
    </row>
    <row r="106" spans="2:65" s="1" customFormat="1" ht="19.5">
      <c r="B106" s="33"/>
      <c r="D106" s="146" t="s">
        <v>220</v>
      </c>
      <c r="F106" s="166" t="s">
        <v>1445</v>
      </c>
      <c r="I106" s="143"/>
      <c r="L106" s="33"/>
      <c r="M106" s="144"/>
      <c r="T106" s="54"/>
      <c r="AT106" s="18" t="s">
        <v>220</v>
      </c>
      <c r="AU106" s="18" t="s">
        <v>82</v>
      </c>
    </row>
    <row r="107" spans="2:65" s="1" customFormat="1" ht="16.5" customHeight="1">
      <c r="B107" s="33"/>
      <c r="C107" s="128" t="s">
        <v>182</v>
      </c>
      <c r="D107" s="128" t="s">
        <v>141</v>
      </c>
      <c r="E107" s="129" t="s">
        <v>1446</v>
      </c>
      <c r="F107" s="130" t="s">
        <v>1447</v>
      </c>
      <c r="G107" s="131" t="s">
        <v>1413</v>
      </c>
      <c r="H107" s="132">
        <v>1</v>
      </c>
      <c r="I107" s="133"/>
      <c r="J107" s="134">
        <f>ROUND(I107*H107,2)</f>
        <v>0</v>
      </c>
      <c r="K107" s="130" t="s">
        <v>791</v>
      </c>
      <c r="L107" s="33"/>
      <c r="M107" s="188" t="s">
        <v>19</v>
      </c>
      <c r="N107" s="189" t="s">
        <v>43</v>
      </c>
      <c r="O107" s="185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AR107" s="139" t="s">
        <v>1414</v>
      </c>
      <c r="AT107" s="139" t="s">
        <v>141</v>
      </c>
      <c r="AU107" s="139" t="s">
        <v>82</v>
      </c>
      <c r="AY107" s="18" t="s">
        <v>139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8" t="s">
        <v>80</v>
      </c>
      <c r="BK107" s="140">
        <f>ROUND(I107*H107,2)</f>
        <v>0</v>
      </c>
      <c r="BL107" s="18" t="s">
        <v>1414</v>
      </c>
      <c r="BM107" s="139" t="s">
        <v>1448</v>
      </c>
    </row>
    <row r="108" spans="2:65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sheetProtection algorithmName="SHA-512" hashValue="0MtO19UNQAKzbaHfg+OocvTbk5H2KLVoiBm++Z2vMWnbSx8x2hFU3zVh2bGhuhh5UNUlFGKgJNBCWz2FTXA6tg==" saltValue="Fa4zThOoDPYQ3jcWEBHpcElXA+TiugUe6L+lRS9JWFttY5t86rBJtu5n3ZGDacA79y3Cyh6puHb/dc135hiBMw==" spinCount="100000" sheet="1" objects="1" scenarios="1" formatColumns="0" formatRows="0" autoFilter="0"/>
  <autoFilter ref="C83:K107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600-000000000000}"/>
    <hyperlink ref="F92" r:id="rId2" xr:uid="{00000000-0004-0000-0600-000001000000}"/>
    <hyperlink ref="F96" r:id="rId3" xr:uid="{00000000-0004-0000-0600-000002000000}"/>
    <hyperlink ref="F99" r:id="rId4" xr:uid="{00000000-0004-0000-0600-000003000000}"/>
    <hyperlink ref="F105" r:id="rId5" xr:uid="{00000000-0004-0000-0600-000004000000}"/>
  </hyperlinks>
  <pageMargins left="0.39370078740157483" right="0.39370078740157483" top="0.39370078740157483" bottom="0.39370078740157483" header="0" footer="0"/>
  <pageSetup paperSize="9" scale="84" fitToHeight="100" orientation="landscape" r:id="rId6"/>
  <headerFooter>
    <oddFooter>&amp;CStrana &amp;P z &amp;N</oddFooter>
  </headerFooter>
  <drawing r:id="rId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92" customWidth="1"/>
    <col min="2" max="2" width="1.6640625" style="192" customWidth="1"/>
    <col min="3" max="4" width="5" style="192" customWidth="1"/>
    <col min="5" max="5" width="11.6640625" style="192" customWidth="1"/>
    <col min="6" max="6" width="9.1640625" style="192" customWidth="1"/>
    <col min="7" max="7" width="5" style="192" customWidth="1"/>
    <col min="8" max="8" width="77.83203125" style="192" customWidth="1"/>
    <col min="9" max="10" width="20" style="192" customWidth="1"/>
    <col min="11" max="11" width="1.6640625" style="192" customWidth="1"/>
  </cols>
  <sheetData>
    <row r="1" spans="2:11" customFormat="1" ht="37.5" customHeight="1"/>
    <row r="2" spans="2:11" customFormat="1" ht="7.5" customHeight="1">
      <c r="B2" s="193"/>
      <c r="C2" s="194"/>
      <c r="D2" s="194"/>
      <c r="E2" s="194"/>
      <c r="F2" s="194"/>
      <c r="G2" s="194"/>
      <c r="H2" s="194"/>
      <c r="I2" s="194"/>
      <c r="J2" s="194"/>
      <c r="K2" s="195"/>
    </row>
    <row r="3" spans="2:11" s="16" customFormat="1" ht="45" customHeight="1">
      <c r="B3" s="196"/>
      <c r="C3" s="313" t="s">
        <v>1449</v>
      </c>
      <c r="D3" s="313"/>
      <c r="E3" s="313"/>
      <c r="F3" s="313"/>
      <c r="G3" s="313"/>
      <c r="H3" s="313"/>
      <c r="I3" s="313"/>
      <c r="J3" s="313"/>
      <c r="K3" s="197"/>
    </row>
    <row r="4" spans="2:11" customFormat="1" ht="25.5" customHeight="1">
      <c r="B4" s="198"/>
      <c r="C4" s="318" t="s">
        <v>1450</v>
      </c>
      <c r="D4" s="318"/>
      <c r="E4" s="318"/>
      <c r="F4" s="318"/>
      <c r="G4" s="318"/>
      <c r="H4" s="318"/>
      <c r="I4" s="318"/>
      <c r="J4" s="318"/>
      <c r="K4" s="199"/>
    </row>
    <row r="5" spans="2:11" customFormat="1" ht="5.25" customHeight="1">
      <c r="B5" s="198"/>
      <c r="C5" s="200"/>
      <c r="D5" s="200"/>
      <c r="E5" s="200"/>
      <c r="F5" s="200"/>
      <c r="G5" s="200"/>
      <c r="H5" s="200"/>
      <c r="I5" s="200"/>
      <c r="J5" s="200"/>
      <c r="K5" s="199"/>
    </row>
    <row r="6" spans="2:11" customFormat="1" ht="15" customHeight="1">
      <c r="B6" s="198"/>
      <c r="C6" s="317" t="s">
        <v>1451</v>
      </c>
      <c r="D6" s="317"/>
      <c r="E6" s="317"/>
      <c r="F6" s="317"/>
      <c r="G6" s="317"/>
      <c r="H6" s="317"/>
      <c r="I6" s="317"/>
      <c r="J6" s="317"/>
      <c r="K6" s="199"/>
    </row>
    <row r="7" spans="2:11" customFormat="1" ht="15" customHeight="1">
      <c r="B7" s="202"/>
      <c r="C7" s="317" t="s">
        <v>1452</v>
      </c>
      <c r="D7" s="317"/>
      <c r="E7" s="317"/>
      <c r="F7" s="317"/>
      <c r="G7" s="317"/>
      <c r="H7" s="317"/>
      <c r="I7" s="317"/>
      <c r="J7" s="317"/>
      <c r="K7" s="199"/>
    </row>
    <row r="8" spans="2:11" customFormat="1" ht="12.75" customHeight="1">
      <c r="B8" s="202"/>
      <c r="C8" s="201"/>
      <c r="D8" s="201"/>
      <c r="E8" s="201"/>
      <c r="F8" s="201"/>
      <c r="G8" s="201"/>
      <c r="H8" s="201"/>
      <c r="I8" s="201"/>
      <c r="J8" s="201"/>
      <c r="K8" s="199"/>
    </row>
    <row r="9" spans="2:11" customFormat="1" ht="15" customHeight="1">
      <c r="B9" s="202"/>
      <c r="C9" s="317" t="s">
        <v>1453</v>
      </c>
      <c r="D9" s="317"/>
      <c r="E9" s="317"/>
      <c r="F9" s="317"/>
      <c r="G9" s="317"/>
      <c r="H9" s="317"/>
      <c r="I9" s="317"/>
      <c r="J9" s="317"/>
      <c r="K9" s="199"/>
    </row>
    <row r="10" spans="2:11" customFormat="1" ht="15" customHeight="1">
      <c r="B10" s="202"/>
      <c r="C10" s="201"/>
      <c r="D10" s="317" t="s">
        <v>1454</v>
      </c>
      <c r="E10" s="317"/>
      <c r="F10" s="317"/>
      <c r="G10" s="317"/>
      <c r="H10" s="317"/>
      <c r="I10" s="317"/>
      <c r="J10" s="317"/>
      <c r="K10" s="199"/>
    </row>
    <row r="11" spans="2:11" customFormat="1" ht="15" customHeight="1">
      <c r="B11" s="202"/>
      <c r="C11" s="203"/>
      <c r="D11" s="317" t="s">
        <v>1455</v>
      </c>
      <c r="E11" s="317"/>
      <c r="F11" s="317"/>
      <c r="G11" s="317"/>
      <c r="H11" s="317"/>
      <c r="I11" s="317"/>
      <c r="J11" s="317"/>
      <c r="K11" s="199"/>
    </row>
    <row r="12" spans="2:11" customFormat="1" ht="15" customHeight="1">
      <c r="B12" s="202"/>
      <c r="C12" s="203"/>
      <c r="D12" s="201"/>
      <c r="E12" s="201"/>
      <c r="F12" s="201"/>
      <c r="G12" s="201"/>
      <c r="H12" s="201"/>
      <c r="I12" s="201"/>
      <c r="J12" s="201"/>
      <c r="K12" s="199"/>
    </row>
    <row r="13" spans="2:11" customFormat="1" ht="15" customHeight="1">
      <c r="B13" s="202"/>
      <c r="C13" s="203"/>
      <c r="D13" s="204" t="s">
        <v>1456</v>
      </c>
      <c r="E13" s="201"/>
      <c r="F13" s="201"/>
      <c r="G13" s="201"/>
      <c r="H13" s="201"/>
      <c r="I13" s="201"/>
      <c r="J13" s="201"/>
      <c r="K13" s="199"/>
    </row>
    <row r="14" spans="2:11" customFormat="1" ht="12.75" customHeight="1">
      <c r="B14" s="202"/>
      <c r="C14" s="203"/>
      <c r="D14" s="203"/>
      <c r="E14" s="203"/>
      <c r="F14" s="203"/>
      <c r="G14" s="203"/>
      <c r="H14" s="203"/>
      <c r="I14" s="203"/>
      <c r="J14" s="203"/>
      <c r="K14" s="199"/>
    </row>
    <row r="15" spans="2:11" customFormat="1" ht="15" customHeight="1">
      <c r="B15" s="202"/>
      <c r="C15" s="203"/>
      <c r="D15" s="317" t="s">
        <v>1457</v>
      </c>
      <c r="E15" s="317"/>
      <c r="F15" s="317"/>
      <c r="G15" s="317"/>
      <c r="H15" s="317"/>
      <c r="I15" s="317"/>
      <c r="J15" s="317"/>
      <c r="K15" s="199"/>
    </row>
    <row r="16" spans="2:11" customFormat="1" ht="15" customHeight="1">
      <c r="B16" s="202"/>
      <c r="C16" s="203"/>
      <c r="D16" s="317" t="s">
        <v>1458</v>
      </c>
      <c r="E16" s="317"/>
      <c r="F16" s="317"/>
      <c r="G16" s="317"/>
      <c r="H16" s="317"/>
      <c r="I16" s="317"/>
      <c r="J16" s="317"/>
      <c r="K16" s="199"/>
    </row>
    <row r="17" spans="2:11" customFormat="1" ht="15" customHeight="1">
      <c r="B17" s="202"/>
      <c r="C17" s="203"/>
      <c r="D17" s="317" t="s">
        <v>1459</v>
      </c>
      <c r="E17" s="317"/>
      <c r="F17" s="317"/>
      <c r="G17" s="317"/>
      <c r="H17" s="317"/>
      <c r="I17" s="317"/>
      <c r="J17" s="317"/>
      <c r="K17" s="199"/>
    </row>
    <row r="18" spans="2:11" customFormat="1" ht="15" customHeight="1">
      <c r="B18" s="202"/>
      <c r="C18" s="203"/>
      <c r="D18" s="203"/>
      <c r="E18" s="205" t="s">
        <v>79</v>
      </c>
      <c r="F18" s="317" t="s">
        <v>1460</v>
      </c>
      <c r="G18" s="317"/>
      <c r="H18" s="317"/>
      <c r="I18" s="317"/>
      <c r="J18" s="317"/>
      <c r="K18" s="199"/>
    </row>
    <row r="19" spans="2:11" customFormat="1" ht="15" customHeight="1">
      <c r="B19" s="202"/>
      <c r="C19" s="203"/>
      <c r="D19" s="203"/>
      <c r="E19" s="205" t="s">
        <v>1461</v>
      </c>
      <c r="F19" s="317" t="s">
        <v>1462</v>
      </c>
      <c r="G19" s="317"/>
      <c r="H19" s="317"/>
      <c r="I19" s="317"/>
      <c r="J19" s="317"/>
      <c r="K19" s="199"/>
    </row>
    <row r="20" spans="2:11" customFormat="1" ht="15" customHeight="1">
      <c r="B20" s="202"/>
      <c r="C20" s="203"/>
      <c r="D20" s="203"/>
      <c r="E20" s="205" t="s">
        <v>1463</v>
      </c>
      <c r="F20" s="317" t="s">
        <v>1464</v>
      </c>
      <c r="G20" s="317"/>
      <c r="H20" s="317"/>
      <c r="I20" s="317"/>
      <c r="J20" s="317"/>
      <c r="K20" s="199"/>
    </row>
    <row r="21" spans="2:11" customFormat="1" ht="15" customHeight="1">
      <c r="B21" s="202"/>
      <c r="C21" s="203"/>
      <c r="D21" s="203"/>
      <c r="E21" s="205" t="s">
        <v>95</v>
      </c>
      <c r="F21" s="317" t="s">
        <v>1465</v>
      </c>
      <c r="G21" s="317"/>
      <c r="H21" s="317"/>
      <c r="I21" s="317"/>
      <c r="J21" s="317"/>
      <c r="K21" s="199"/>
    </row>
    <row r="22" spans="2:11" customFormat="1" ht="15" customHeight="1">
      <c r="B22" s="202"/>
      <c r="C22" s="203"/>
      <c r="D22" s="203"/>
      <c r="E22" s="205" t="s">
        <v>1466</v>
      </c>
      <c r="F22" s="317" t="s">
        <v>1467</v>
      </c>
      <c r="G22" s="317"/>
      <c r="H22" s="317"/>
      <c r="I22" s="317"/>
      <c r="J22" s="317"/>
      <c r="K22" s="199"/>
    </row>
    <row r="23" spans="2:11" customFormat="1" ht="15" customHeight="1">
      <c r="B23" s="202"/>
      <c r="C23" s="203"/>
      <c r="D23" s="203"/>
      <c r="E23" s="205" t="s">
        <v>1468</v>
      </c>
      <c r="F23" s="317" t="s">
        <v>1469</v>
      </c>
      <c r="G23" s="317"/>
      <c r="H23" s="317"/>
      <c r="I23" s="317"/>
      <c r="J23" s="317"/>
      <c r="K23" s="199"/>
    </row>
    <row r="24" spans="2:11" customFormat="1" ht="12.75" customHeight="1">
      <c r="B24" s="202"/>
      <c r="C24" s="203"/>
      <c r="D24" s="203"/>
      <c r="E24" s="203"/>
      <c r="F24" s="203"/>
      <c r="G24" s="203"/>
      <c r="H24" s="203"/>
      <c r="I24" s="203"/>
      <c r="J24" s="203"/>
      <c r="K24" s="199"/>
    </row>
    <row r="25" spans="2:11" customFormat="1" ht="15" customHeight="1">
      <c r="B25" s="202"/>
      <c r="C25" s="317" t="s">
        <v>1470</v>
      </c>
      <c r="D25" s="317"/>
      <c r="E25" s="317"/>
      <c r="F25" s="317"/>
      <c r="G25" s="317"/>
      <c r="H25" s="317"/>
      <c r="I25" s="317"/>
      <c r="J25" s="317"/>
      <c r="K25" s="199"/>
    </row>
    <row r="26" spans="2:11" customFormat="1" ht="15" customHeight="1">
      <c r="B26" s="202"/>
      <c r="C26" s="317" t="s">
        <v>1471</v>
      </c>
      <c r="D26" s="317"/>
      <c r="E26" s="317"/>
      <c r="F26" s="317"/>
      <c r="G26" s="317"/>
      <c r="H26" s="317"/>
      <c r="I26" s="317"/>
      <c r="J26" s="317"/>
      <c r="K26" s="199"/>
    </row>
    <row r="27" spans="2:11" customFormat="1" ht="15" customHeight="1">
      <c r="B27" s="202"/>
      <c r="C27" s="201"/>
      <c r="D27" s="317" t="s">
        <v>1472</v>
      </c>
      <c r="E27" s="317"/>
      <c r="F27" s="317"/>
      <c r="G27" s="317"/>
      <c r="H27" s="317"/>
      <c r="I27" s="317"/>
      <c r="J27" s="317"/>
      <c r="K27" s="199"/>
    </row>
    <row r="28" spans="2:11" customFormat="1" ht="15" customHeight="1">
      <c r="B28" s="202"/>
      <c r="C28" s="203"/>
      <c r="D28" s="317" t="s">
        <v>1473</v>
      </c>
      <c r="E28" s="317"/>
      <c r="F28" s="317"/>
      <c r="G28" s="317"/>
      <c r="H28" s="317"/>
      <c r="I28" s="317"/>
      <c r="J28" s="317"/>
      <c r="K28" s="199"/>
    </row>
    <row r="29" spans="2:11" customFormat="1" ht="12.75" customHeight="1">
      <c r="B29" s="202"/>
      <c r="C29" s="203"/>
      <c r="D29" s="203"/>
      <c r="E29" s="203"/>
      <c r="F29" s="203"/>
      <c r="G29" s="203"/>
      <c r="H29" s="203"/>
      <c r="I29" s="203"/>
      <c r="J29" s="203"/>
      <c r="K29" s="199"/>
    </row>
    <row r="30" spans="2:11" customFormat="1" ht="15" customHeight="1">
      <c r="B30" s="202"/>
      <c r="C30" s="203"/>
      <c r="D30" s="317" t="s">
        <v>1474</v>
      </c>
      <c r="E30" s="317"/>
      <c r="F30" s="317"/>
      <c r="G30" s="317"/>
      <c r="H30" s="317"/>
      <c r="I30" s="317"/>
      <c r="J30" s="317"/>
      <c r="K30" s="199"/>
    </row>
    <row r="31" spans="2:11" customFormat="1" ht="15" customHeight="1">
      <c r="B31" s="202"/>
      <c r="C31" s="203"/>
      <c r="D31" s="317" t="s">
        <v>1475</v>
      </c>
      <c r="E31" s="317"/>
      <c r="F31" s="317"/>
      <c r="G31" s="317"/>
      <c r="H31" s="317"/>
      <c r="I31" s="317"/>
      <c r="J31" s="317"/>
      <c r="K31" s="199"/>
    </row>
    <row r="32" spans="2:11" customFormat="1" ht="12.75" customHeight="1">
      <c r="B32" s="202"/>
      <c r="C32" s="203"/>
      <c r="D32" s="203"/>
      <c r="E32" s="203"/>
      <c r="F32" s="203"/>
      <c r="G32" s="203"/>
      <c r="H32" s="203"/>
      <c r="I32" s="203"/>
      <c r="J32" s="203"/>
      <c r="K32" s="199"/>
    </row>
    <row r="33" spans="2:11" customFormat="1" ht="15" customHeight="1">
      <c r="B33" s="202"/>
      <c r="C33" s="203"/>
      <c r="D33" s="317" t="s">
        <v>1476</v>
      </c>
      <c r="E33" s="317"/>
      <c r="F33" s="317"/>
      <c r="G33" s="317"/>
      <c r="H33" s="317"/>
      <c r="I33" s="317"/>
      <c r="J33" s="317"/>
      <c r="K33" s="199"/>
    </row>
    <row r="34" spans="2:11" customFormat="1" ht="15" customHeight="1">
      <c r="B34" s="202"/>
      <c r="C34" s="203"/>
      <c r="D34" s="317" t="s">
        <v>1477</v>
      </c>
      <c r="E34" s="317"/>
      <c r="F34" s="317"/>
      <c r="G34" s="317"/>
      <c r="H34" s="317"/>
      <c r="I34" s="317"/>
      <c r="J34" s="317"/>
      <c r="K34" s="199"/>
    </row>
    <row r="35" spans="2:11" customFormat="1" ht="15" customHeight="1">
      <c r="B35" s="202"/>
      <c r="C35" s="203"/>
      <c r="D35" s="317" t="s">
        <v>1478</v>
      </c>
      <c r="E35" s="317"/>
      <c r="F35" s="317"/>
      <c r="G35" s="317"/>
      <c r="H35" s="317"/>
      <c r="I35" s="317"/>
      <c r="J35" s="317"/>
      <c r="K35" s="199"/>
    </row>
    <row r="36" spans="2:11" customFormat="1" ht="15" customHeight="1">
      <c r="B36" s="202"/>
      <c r="C36" s="203"/>
      <c r="D36" s="201"/>
      <c r="E36" s="204" t="s">
        <v>125</v>
      </c>
      <c r="F36" s="201"/>
      <c r="G36" s="317" t="s">
        <v>1479</v>
      </c>
      <c r="H36" s="317"/>
      <c r="I36" s="317"/>
      <c r="J36" s="317"/>
      <c r="K36" s="199"/>
    </row>
    <row r="37" spans="2:11" customFormat="1" ht="30.75" customHeight="1">
      <c r="B37" s="202"/>
      <c r="C37" s="203"/>
      <c r="D37" s="201"/>
      <c r="E37" s="204" t="s">
        <v>1480</v>
      </c>
      <c r="F37" s="201"/>
      <c r="G37" s="317" t="s">
        <v>1481</v>
      </c>
      <c r="H37" s="317"/>
      <c r="I37" s="317"/>
      <c r="J37" s="317"/>
      <c r="K37" s="199"/>
    </row>
    <row r="38" spans="2:11" customFormat="1" ht="15" customHeight="1">
      <c r="B38" s="202"/>
      <c r="C38" s="203"/>
      <c r="D38" s="201"/>
      <c r="E38" s="204" t="s">
        <v>53</v>
      </c>
      <c r="F38" s="201"/>
      <c r="G38" s="317" t="s">
        <v>1482</v>
      </c>
      <c r="H38" s="317"/>
      <c r="I38" s="317"/>
      <c r="J38" s="317"/>
      <c r="K38" s="199"/>
    </row>
    <row r="39" spans="2:11" customFormat="1" ht="15" customHeight="1">
      <c r="B39" s="202"/>
      <c r="C39" s="203"/>
      <c r="D39" s="201"/>
      <c r="E39" s="204" t="s">
        <v>54</v>
      </c>
      <c r="F39" s="201"/>
      <c r="G39" s="317" t="s">
        <v>1483</v>
      </c>
      <c r="H39" s="317"/>
      <c r="I39" s="317"/>
      <c r="J39" s="317"/>
      <c r="K39" s="199"/>
    </row>
    <row r="40" spans="2:11" customFormat="1" ht="15" customHeight="1">
      <c r="B40" s="202"/>
      <c r="C40" s="203"/>
      <c r="D40" s="201"/>
      <c r="E40" s="204" t="s">
        <v>126</v>
      </c>
      <c r="F40" s="201"/>
      <c r="G40" s="317" t="s">
        <v>1484</v>
      </c>
      <c r="H40" s="317"/>
      <c r="I40" s="317"/>
      <c r="J40" s="317"/>
      <c r="K40" s="199"/>
    </row>
    <row r="41" spans="2:11" customFormat="1" ht="15" customHeight="1">
      <c r="B41" s="202"/>
      <c r="C41" s="203"/>
      <c r="D41" s="201"/>
      <c r="E41" s="204" t="s">
        <v>127</v>
      </c>
      <c r="F41" s="201"/>
      <c r="G41" s="317" t="s">
        <v>1485</v>
      </c>
      <c r="H41" s="317"/>
      <c r="I41" s="317"/>
      <c r="J41" s="317"/>
      <c r="K41" s="199"/>
    </row>
    <row r="42" spans="2:11" customFormat="1" ht="15" customHeight="1">
      <c r="B42" s="202"/>
      <c r="C42" s="203"/>
      <c r="D42" s="201"/>
      <c r="E42" s="204" t="s">
        <v>1486</v>
      </c>
      <c r="F42" s="201"/>
      <c r="G42" s="317" t="s">
        <v>1487</v>
      </c>
      <c r="H42" s="317"/>
      <c r="I42" s="317"/>
      <c r="J42" s="317"/>
      <c r="K42" s="199"/>
    </row>
    <row r="43" spans="2:11" customFormat="1" ht="15" customHeight="1">
      <c r="B43" s="202"/>
      <c r="C43" s="203"/>
      <c r="D43" s="201"/>
      <c r="E43" s="204"/>
      <c r="F43" s="201"/>
      <c r="G43" s="317" t="s">
        <v>1488</v>
      </c>
      <c r="H43" s="317"/>
      <c r="I43" s="317"/>
      <c r="J43" s="317"/>
      <c r="K43" s="199"/>
    </row>
    <row r="44" spans="2:11" customFormat="1" ht="15" customHeight="1">
      <c r="B44" s="202"/>
      <c r="C44" s="203"/>
      <c r="D44" s="201"/>
      <c r="E44" s="204" t="s">
        <v>1489</v>
      </c>
      <c r="F44" s="201"/>
      <c r="G44" s="317" t="s">
        <v>1490</v>
      </c>
      <c r="H44" s="317"/>
      <c r="I44" s="317"/>
      <c r="J44" s="317"/>
      <c r="K44" s="199"/>
    </row>
    <row r="45" spans="2:11" customFormat="1" ht="15" customHeight="1">
      <c r="B45" s="202"/>
      <c r="C45" s="203"/>
      <c r="D45" s="201"/>
      <c r="E45" s="204" t="s">
        <v>129</v>
      </c>
      <c r="F45" s="201"/>
      <c r="G45" s="317" t="s">
        <v>1491</v>
      </c>
      <c r="H45" s="317"/>
      <c r="I45" s="317"/>
      <c r="J45" s="317"/>
      <c r="K45" s="199"/>
    </row>
    <row r="46" spans="2:11" customFormat="1" ht="12.75" customHeight="1">
      <c r="B46" s="202"/>
      <c r="C46" s="203"/>
      <c r="D46" s="201"/>
      <c r="E46" s="201"/>
      <c r="F46" s="201"/>
      <c r="G46" s="201"/>
      <c r="H46" s="201"/>
      <c r="I46" s="201"/>
      <c r="J46" s="201"/>
      <c r="K46" s="199"/>
    </row>
    <row r="47" spans="2:11" customFormat="1" ht="15" customHeight="1">
      <c r="B47" s="202"/>
      <c r="C47" s="203"/>
      <c r="D47" s="317" t="s">
        <v>1492</v>
      </c>
      <c r="E47" s="317"/>
      <c r="F47" s="317"/>
      <c r="G47" s="317"/>
      <c r="H47" s="317"/>
      <c r="I47" s="317"/>
      <c r="J47" s="317"/>
      <c r="K47" s="199"/>
    </row>
    <row r="48" spans="2:11" customFormat="1" ht="15" customHeight="1">
      <c r="B48" s="202"/>
      <c r="C48" s="203"/>
      <c r="D48" s="203"/>
      <c r="E48" s="317" t="s">
        <v>1493</v>
      </c>
      <c r="F48" s="317"/>
      <c r="G48" s="317"/>
      <c r="H48" s="317"/>
      <c r="I48" s="317"/>
      <c r="J48" s="317"/>
      <c r="K48" s="199"/>
    </row>
    <row r="49" spans="2:11" customFormat="1" ht="15" customHeight="1">
      <c r="B49" s="202"/>
      <c r="C49" s="203"/>
      <c r="D49" s="203"/>
      <c r="E49" s="317" t="s">
        <v>1494</v>
      </c>
      <c r="F49" s="317"/>
      <c r="G49" s="317"/>
      <c r="H49" s="317"/>
      <c r="I49" s="317"/>
      <c r="J49" s="317"/>
      <c r="K49" s="199"/>
    </row>
    <row r="50" spans="2:11" customFormat="1" ht="15" customHeight="1">
      <c r="B50" s="202"/>
      <c r="C50" s="203"/>
      <c r="D50" s="203"/>
      <c r="E50" s="317" t="s">
        <v>1495</v>
      </c>
      <c r="F50" s="317"/>
      <c r="G50" s="317"/>
      <c r="H50" s="317"/>
      <c r="I50" s="317"/>
      <c r="J50" s="317"/>
      <c r="K50" s="199"/>
    </row>
    <row r="51" spans="2:11" customFormat="1" ht="15" customHeight="1">
      <c r="B51" s="202"/>
      <c r="C51" s="203"/>
      <c r="D51" s="317" t="s">
        <v>1496</v>
      </c>
      <c r="E51" s="317"/>
      <c r="F51" s="317"/>
      <c r="G51" s="317"/>
      <c r="H51" s="317"/>
      <c r="I51" s="317"/>
      <c r="J51" s="317"/>
      <c r="K51" s="199"/>
    </row>
    <row r="52" spans="2:11" customFormat="1" ht="25.5" customHeight="1">
      <c r="B52" s="198"/>
      <c r="C52" s="318" t="s">
        <v>1497</v>
      </c>
      <c r="D52" s="318"/>
      <c r="E52" s="318"/>
      <c r="F52" s="318"/>
      <c r="G52" s="318"/>
      <c r="H52" s="318"/>
      <c r="I52" s="318"/>
      <c r="J52" s="318"/>
      <c r="K52" s="199"/>
    </row>
    <row r="53" spans="2:11" customFormat="1" ht="5.25" customHeight="1">
      <c r="B53" s="198"/>
      <c r="C53" s="200"/>
      <c r="D53" s="200"/>
      <c r="E53" s="200"/>
      <c r="F53" s="200"/>
      <c r="G53" s="200"/>
      <c r="H53" s="200"/>
      <c r="I53" s="200"/>
      <c r="J53" s="200"/>
      <c r="K53" s="199"/>
    </row>
    <row r="54" spans="2:11" customFormat="1" ht="15" customHeight="1">
      <c r="B54" s="198"/>
      <c r="C54" s="317" t="s">
        <v>1498</v>
      </c>
      <c r="D54" s="317"/>
      <c r="E54" s="317"/>
      <c r="F54" s="317"/>
      <c r="G54" s="317"/>
      <c r="H54" s="317"/>
      <c r="I54" s="317"/>
      <c r="J54" s="317"/>
      <c r="K54" s="199"/>
    </row>
    <row r="55" spans="2:11" customFormat="1" ht="15" customHeight="1">
      <c r="B55" s="198"/>
      <c r="C55" s="317" t="s">
        <v>1499</v>
      </c>
      <c r="D55" s="317"/>
      <c r="E55" s="317"/>
      <c r="F55" s="317"/>
      <c r="G55" s="317"/>
      <c r="H55" s="317"/>
      <c r="I55" s="317"/>
      <c r="J55" s="317"/>
      <c r="K55" s="199"/>
    </row>
    <row r="56" spans="2:11" customFormat="1" ht="12.75" customHeight="1">
      <c r="B56" s="198"/>
      <c r="C56" s="201"/>
      <c r="D56" s="201"/>
      <c r="E56" s="201"/>
      <c r="F56" s="201"/>
      <c r="G56" s="201"/>
      <c r="H56" s="201"/>
      <c r="I56" s="201"/>
      <c r="J56" s="201"/>
      <c r="K56" s="199"/>
    </row>
    <row r="57" spans="2:11" customFormat="1" ht="15" customHeight="1">
      <c r="B57" s="198"/>
      <c r="C57" s="317" t="s">
        <v>1500</v>
      </c>
      <c r="D57" s="317"/>
      <c r="E57" s="317"/>
      <c r="F57" s="317"/>
      <c r="G57" s="317"/>
      <c r="H57" s="317"/>
      <c r="I57" s="317"/>
      <c r="J57" s="317"/>
      <c r="K57" s="199"/>
    </row>
    <row r="58" spans="2:11" customFormat="1" ht="15" customHeight="1">
      <c r="B58" s="198"/>
      <c r="C58" s="203"/>
      <c r="D58" s="317" t="s">
        <v>1501</v>
      </c>
      <c r="E58" s="317"/>
      <c r="F58" s="317"/>
      <c r="G58" s="317"/>
      <c r="H58" s="317"/>
      <c r="I58" s="317"/>
      <c r="J58" s="317"/>
      <c r="K58" s="199"/>
    </row>
    <row r="59" spans="2:11" customFormat="1" ht="15" customHeight="1">
      <c r="B59" s="198"/>
      <c r="C59" s="203"/>
      <c r="D59" s="317" t="s">
        <v>1502</v>
      </c>
      <c r="E59" s="317"/>
      <c r="F59" s="317"/>
      <c r="G59" s="317"/>
      <c r="H59" s="317"/>
      <c r="I59" s="317"/>
      <c r="J59" s="317"/>
      <c r="K59" s="199"/>
    </row>
    <row r="60" spans="2:11" customFormat="1" ht="15" customHeight="1">
      <c r="B60" s="198"/>
      <c r="C60" s="203"/>
      <c r="D60" s="317" t="s">
        <v>1503</v>
      </c>
      <c r="E60" s="317"/>
      <c r="F60" s="317"/>
      <c r="G60" s="317"/>
      <c r="H60" s="317"/>
      <c r="I60" s="317"/>
      <c r="J60" s="317"/>
      <c r="K60" s="199"/>
    </row>
    <row r="61" spans="2:11" customFormat="1" ht="15" customHeight="1">
      <c r="B61" s="198"/>
      <c r="C61" s="203"/>
      <c r="D61" s="317" t="s">
        <v>1504</v>
      </c>
      <c r="E61" s="317"/>
      <c r="F61" s="317"/>
      <c r="G61" s="317"/>
      <c r="H61" s="317"/>
      <c r="I61" s="317"/>
      <c r="J61" s="317"/>
      <c r="K61" s="199"/>
    </row>
    <row r="62" spans="2:11" customFormat="1" ht="15" customHeight="1">
      <c r="B62" s="198"/>
      <c r="C62" s="203"/>
      <c r="D62" s="319" t="s">
        <v>1505</v>
      </c>
      <c r="E62" s="319"/>
      <c r="F62" s="319"/>
      <c r="G62" s="319"/>
      <c r="H62" s="319"/>
      <c r="I62" s="319"/>
      <c r="J62" s="319"/>
      <c r="K62" s="199"/>
    </row>
    <row r="63" spans="2:11" customFormat="1" ht="15" customHeight="1">
      <c r="B63" s="198"/>
      <c r="C63" s="203"/>
      <c r="D63" s="317" t="s">
        <v>1506</v>
      </c>
      <c r="E63" s="317"/>
      <c r="F63" s="317"/>
      <c r="G63" s="317"/>
      <c r="H63" s="317"/>
      <c r="I63" s="317"/>
      <c r="J63" s="317"/>
      <c r="K63" s="199"/>
    </row>
    <row r="64" spans="2:11" customFormat="1" ht="12.75" customHeight="1">
      <c r="B64" s="198"/>
      <c r="C64" s="203"/>
      <c r="D64" s="203"/>
      <c r="E64" s="206"/>
      <c r="F64" s="203"/>
      <c r="G64" s="203"/>
      <c r="H64" s="203"/>
      <c r="I64" s="203"/>
      <c r="J64" s="203"/>
      <c r="K64" s="199"/>
    </row>
    <row r="65" spans="2:11" customFormat="1" ht="15" customHeight="1">
      <c r="B65" s="198"/>
      <c r="C65" s="203"/>
      <c r="D65" s="317" t="s">
        <v>1507</v>
      </c>
      <c r="E65" s="317"/>
      <c r="F65" s="317"/>
      <c r="G65" s="317"/>
      <c r="H65" s="317"/>
      <c r="I65" s="317"/>
      <c r="J65" s="317"/>
      <c r="K65" s="199"/>
    </row>
    <row r="66" spans="2:11" customFormat="1" ht="15" customHeight="1">
      <c r="B66" s="198"/>
      <c r="C66" s="203"/>
      <c r="D66" s="319" t="s">
        <v>1508</v>
      </c>
      <c r="E66" s="319"/>
      <c r="F66" s="319"/>
      <c r="G66" s="319"/>
      <c r="H66" s="319"/>
      <c r="I66" s="319"/>
      <c r="J66" s="319"/>
      <c r="K66" s="199"/>
    </row>
    <row r="67" spans="2:11" customFormat="1" ht="15" customHeight="1">
      <c r="B67" s="198"/>
      <c r="C67" s="203"/>
      <c r="D67" s="317" t="s">
        <v>1509</v>
      </c>
      <c r="E67" s="317"/>
      <c r="F67" s="317"/>
      <c r="G67" s="317"/>
      <c r="H67" s="317"/>
      <c r="I67" s="317"/>
      <c r="J67" s="317"/>
      <c r="K67" s="199"/>
    </row>
    <row r="68" spans="2:11" customFormat="1" ht="15" customHeight="1">
      <c r="B68" s="198"/>
      <c r="C68" s="203"/>
      <c r="D68" s="317" t="s">
        <v>1510</v>
      </c>
      <c r="E68" s="317"/>
      <c r="F68" s="317"/>
      <c r="G68" s="317"/>
      <c r="H68" s="317"/>
      <c r="I68" s="317"/>
      <c r="J68" s="317"/>
      <c r="K68" s="199"/>
    </row>
    <row r="69" spans="2:11" customFormat="1" ht="15" customHeight="1">
      <c r="B69" s="198"/>
      <c r="C69" s="203"/>
      <c r="D69" s="317" t="s">
        <v>1511</v>
      </c>
      <c r="E69" s="317"/>
      <c r="F69" s="317"/>
      <c r="G69" s="317"/>
      <c r="H69" s="317"/>
      <c r="I69" s="317"/>
      <c r="J69" s="317"/>
      <c r="K69" s="199"/>
    </row>
    <row r="70" spans="2:11" customFormat="1" ht="15" customHeight="1">
      <c r="B70" s="198"/>
      <c r="C70" s="203"/>
      <c r="D70" s="317" t="s">
        <v>1512</v>
      </c>
      <c r="E70" s="317"/>
      <c r="F70" s="317"/>
      <c r="G70" s="317"/>
      <c r="H70" s="317"/>
      <c r="I70" s="317"/>
      <c r="J70" s="317"/>
      <c r="K70" s="199"/>
    </row>
    <row r="71" spans="2:11" customFormat="1" ht="12.75" customHeight="1">
      <c r="B71" s="207"/>
      <c r="C71" s="208"/>
      <c r="D71" s="208"/>
      <c r="E71" s="208"/>
      <c r="F71" s="208"/>
      <c r="G71" s="208"/>
      <c r="H71" s="208"/>
      <c r="I71" s="208"/>
      <c r="J71" s="208"/>
      <c r="K71" s="209"/>
    </row>
    <row r="72" spans="2:11" customFormat="1" ht="18.75" customHeight="1">
      <c r="B72" s="210"/>
      <c r="C72" s="210"/>
      <c r="D72" s="210"/>
      <c r="E72" s="210"/>
      <c r="F72" s="210"/>
      <c r="G72" s="210"/>
      <c r="H72" s="210"/>
      <c r="I72" s="210"/>
      <c r="J72" s="210"/>
      <c r="K72" s="211"/>
    </row>
    <row r="73" spans="2:11" customFormat="1" ht="18.75" customHeight="1">
      <c r="B73" s="211"/>
      <c r="C73" s="211"/>
      <c r="D73" s="211"/>
      <c r="E73" s="211"/>
      <c r="F73" s="211"/>
      <c r="G73" s="211"/>
      <c r="H73" s="211"/>
      <c r="I73" s="211"/>
      <c r="J73" s="211"/>
      <c r="K73" s="211"/>
    </row>
    <row r="74" spans="2:11" customFormat="1" ht="7.5" customHeight="1">
      <c r="B74" s="212"/>
      <c r="C74" s="213"/>
      <c r="D74" s="213"/>
      <c r="E74" s="213"/>
      <c r="F74" s="213"/>
      <c r="G74" s="213"/>
      <c r="H74" s="213"/>
      <c r="I74" s="213"/>
      <c r="J74" s="213"/>
      <c r="K74" s="214"/>
    </row>
    <row r="75" spans="2:11" customFormat="1" ht="45" customHeight="1">
      <c r="B75" s="215"/>
      <c r="C75" s="312" t="s">
        <v>1513</v>
      </c>
      <c r="D75" s="312"/>
      <c r="E75" s="312"/>
      <c r="F75" s="312"/>
      <c r="G75" s="312"/>
      <c r="H75" s="312"/>
      <c r="I75" s="312"/>
      <c r="J75" s="312"/>
      <c r="K75" s="216"/>
    </row>
    <row r="76" spans="2:11" customFormat="1" ht="17.25" customHeight="1">
      <c r="B76" s="215"/>
      <c r="C76" s="217" t="s">
        <v>1514</v>
      </c>
      <c r="D76" s="217"/>
      <c r="E76" s="217"/>
      <c r="F76" s="217" t="s">
        <v>1515</v>
      </c>
      <c r="G76" s="218"/>
      <c r="H76" s="217" t="s">
        <v>54</v>
      </c>
      <c r="I76" s="217" t="s">
        <v>57</v>
      </c>
      <c r="J76" s="217" t="s">
        <v>1516</v>
      </c>
      <c r="K76" s="216"/>
    </row>
    <row r="77" spans="2:11" customFormat="1" ht="17.25" customHeight="1">
      <c r="B77" s="215"/>
      <c r="C77" s="219" t="s">
        <v>1517</v>
      </c>
      <c r="D77" s="219"/>
      <c r="E77" s="219"/>
      <c r="F77" s="220" t="s">
        <v>1518</v>
      </c>
      <c r="G77" s="221"/>
      <c r="H77" s="219"/>
      <c r="I77" s="219"/>
      <c r="J77" s="219" t="s">
        <v>1519</v>
      </c>
      <c r="K77" s="216"/>
    </row>
    <row r="78" spans="2:11" customFormat="1" ht="5.25" customHeight="1">
      <c r="B78" s="215"/>
      <c r="C78" s="222"/>
      <c r="D78" s="222"/>
      <c r="E78" s="222"/>
      <c r="F78" s="222"/>
      <c r="G78" s="223"/>
      <c r="H78" s="222"/>
      <c r="I78" s="222"/>
      <c r="J78" s="222"/>
      <c r="K78" s="216"/>
    </row>
    <row r="79" spans="2:11" customFormat="1" ht="15" customHeight="1">
      <c r="B79" s="215"/>
      <c r="C79" s="204" t="s">
        <v>53</v>
      </c>
      <c r="D79" s="224"/>
      <c r="E79" s="224"/>
      <c r="F79" s="225" t="s">
        <v>1520</v>
      </c>
      <c r="G79" s="226"/>
      <c r="H79" s="204" t="s">
        <v>1521</v>
      </c>
      <c r="I79" s="204" t="s">
        <v>1522</v>
      </c>
      <c r="J79" s="204">
        <v>20</v>
      </c>
      <c r="K79" s="216"/>
    </row>
    <row r="80" spans="2:11" customFormat="1" ht="15" customHeight="1">
      <c r="B80" s="215"/>
      <c r="C80" s="204" t="s">
        <v>1523</v>
      </c>
      <c r="D80" s="204"/>
      <c r="E80" s="204"/>
      <c r="F80" s="225" t="s">
        <v>1520</v>
      </c>
      <c r="G80" s="226"/>
      <c r="H80" s="204" t="s">
        <v>1524</v>
      </c>
      <c r="I80" s="204" t="s">
        <v>1522</v>
      </c>
      <c r="J80" s="204">
        <v>120</v>
      </c>
      <c r="K80" s="216"/>
    </row>
    <row r="81" spans="2:11" customFormat="1" ht="15" customHeight="1">
      <c r="B81" s="227"/>
      <c r="C81" s="204" t="s">
        <v>1525</v>
      </c>
      <c r="D81" s="204"/>
      <c r="E81" s="204"/>
      <c r="F81" s="225" t="s">
        <v>1526</v>
      </c>
      <c r="G81" s="226"/>
      <c r="H81" s="204" t="s">
        <v>1527</v>
      </c>
      <c r="I81" s="204" t="s">
        <v>1522</v>
      </c>
      <c r="J81" s="204">
        <v>50</v>
      </c>
      <c r="K81" s="216"/>
    </row>
    <row r="82" spans="2:11" customFormat="1" ht="15" customHeight="1">
      <c r="B82" s="227"/>
      <c r="C82" s="204" t="s">
        <v>1528</v>
      </c>
      <c r="D82" s="204"/>
      <c r="E82" s="204"/>
      <c r="F82" s="225" t="s">
        <v>1520</v>
      </c>
      <c r="G82" s="226"/>
      <c r="H82" s="204" t="s">
        <v>1529</v>
      </c>
      <c r="I82" s="204" t="s">
        <v>1530</v>
      </c>
      <c r="J82" s="204"/>
      <c r="K82" s="216"/>
    </row>
    <row r="83" spans="2:11" customFormat="1" ht="15" customHeight="1">
      <c r="B83" s="227"/>
      <c r="C83" s="204" t="s">
        <v>1531</v>
      </c>
      <c r="D83" s="204"/>
      <c r="E83" s="204"/>
      <c r="F83" s="225" t="s">
        <v>1526</v>
      </c>
      <c r="G83" s="204"/>
      <c r="H83" s="204" t="s">
        <v>1532</v>
      </c>
      <c r="I83" s="204" t="s">
        <v>1522</v>
      </c>
      <c r="J83" s="204">
        <v>15</v>
      </c>
      <c r="K83" s="216"/>
    </row>
    <row r="84" spans="2:11" customFormat="1" ht="15" customHeight="1">
      <c r="B84" s="227"/>
      <c r="C84" s="204" t="s">
        <v>1533</v>
      </c>
      <c r="D84" s="204"/>
      <c r="E84" s="204"/>
      <c r="F84" s="225" t="s">
        <v>1526</v>
      </c>
      <c r="G84" s="204"/>
      <c r="H84" s="204" t="s">
        <v>1534</v>
      </c>
      <c r="I84" s="204" t="s">
        <v>1522</v>
      </c>
      <c r="J84" s="204">
        <v>15</v>
      </c>
      <c r="K84" s="216"/>
    </row>
    <row r="85" spans="2:11" customFormat="1" ht="15" customHeight="1">
      <c r="B85" s="227"/>
      <c r="C85" s="204" t="s">
        <v>1535</v>
      </c>
      <c r="D85" s="204"/>
      <c r="E85" s="204"/>
      <c r="F85" s="225" t="s">
        <v>1526</v>
      </c>
      <c r="G85" s="204"/>
      <c r="H85" s="204" t="s">
        <v>1536</v>
      </c>
      <c r="I85" s="204" t="s">
        <v>1522</v>
      </c>
      <c r="J85" s="204">
        <v>20</v>
      </c>
      <c r="K85" s="216"/>
    </row>
    <row r="86" spans="2:11" customFormat="1" ht="15" customHeight="1">
      <c r="B86" s="227"/>
      <c r="C86" s="204" t="s">
        <v>1537</v>
      </c>
      <c r="D86" s="204"/>
      <c r="E86" s="204"/>
      <c r="F86" s="225" t="s">
        <v>1526</v>
      </c>
      <c r="G86" s="204"/>
      <c r="H86" s="204" t="s">
        <v>1538</v>
      </c>
      <c r="I86" s="204" t="s">
        <v>1522</v>
      </c>
      <c r="J86" s="204">
        <v>20</v>
      </c>
      <c r="K86" s="216"/>
    </row>
    <row r="87" spans="2:11" customFormat="1" ht="15" customHeight="1">
      <c r="B87" s="227"/>
      <c r="C87" s="204" t="s">
        <v>1539</v>
      </c>
      <c r="D87" s="204"/>
      <c r="E87" s="204"/>
      <c r="F87" s="225" t="s">
        <v>1526</v>
      </c>
      <c r="G87" s="226"/>
      <c r="H87" s="204" t="s">
        <v>1540</v>
      </c>
      <c r="I87" s="204" t="s">
        <v>1522</v>
      </c>
      <c r="J87" s="204">
        <v>50</v>
      </c>
      <c r="K87" s="216"/>
    </row>
    <row r="88" spans="2:11" customFormat="1" ht="15" customHeight="1">
      <c r="B88" s="227"/>
      <c r="C88" s="204" t="s">
        <v>1541</v>
      </c>
      <c r="D88" s="204"/>
      <c r="E88" s="204"/>
      <c r="F88" s="225" t="s">
        <v>1526</v>
      </c>
      <c r="G88" s="226"/>
      <c r="H88" s="204" t="s">
        <v>1542</v>
      </c>
      <c r="I88" s="204" t="s">
        <v>1522</v>
      </c>
      <c r="J88" s="204">
        <v>20</v>
      </c>
      <c r="K88" s="216"/>
    </row>
    <row r="89" spans="2:11" customFormat="1" ht="15" customHeight="1">
      <c r="B89" s="227"/>
      <c r="C89" s="204" t="s">
        <v>1543</v>
      </c>
      <c r="D89" s="204"/>
      <c r="E89" s="204"/>
      <c r="F89" s="225" t="s">
        <v>1526</v>
      </c>
      <c r="G89" s="226"/>
      <c r="H89" s="204" t="s">
        <v>1544</v>
      </c>
      <c r="I89" s="204" t="s">
        <v>1522</v>
      </c>
      <c r="J89" s="204">
        <v>20</v>
      </c>
      <c r="K89" s="216"/>
    </row>
    <row r="90" spans="2:11" customFormat="1" ht="15" customHeight="1">
      <c r="B90" s="227"/>
      <c r="C90" s="204" t="s">
        <v>1545</v>
      </c>
      <c r="D90" s="204"/>
      <c r="E90" s="204"/>
      <c r="F90" s="225" t="s">
        <v>1526</v>
      </c>
      <c r="G90" s="226"/>
      <c r="H90" s="204" t="s">
        <v>1546</v>
      </c>
      <c r="I90" s="204" t="s">
        <v>1522</v>
      </c>
      <c r="J90" s="204">
        <v>50</v>
      </c>
      <c r="K90" s="216"/>
    </row>
    <row r="91" spans="2:11" customFormat="1" ht="15" customHeight="1">
      <c r="B91" s="227"/>
      <c r="C91" s="204" t="s">
        <v>1547</v>
      </c>
      <c r="D91" s="204"/>
      <c r="E91" s="204"/>
      <c r="F91" s="225" t="s">
        <v>1526</v>
      </c>
      <c r="G91" s="226"/>
      <c r="H91" s="204" t="s">
        <v>1547</v>
      </c>
      <c r="I91" s="204" t="s">
        <v>1522</v>
      </c>
      <c r="J91" s="204">
        <v>50</v>
      </c>
      <c r="K91" s="216"/>
    </row>
    <row r="92" spans="2:11" customFormat="1" ht="15" customHeight="1">
      <c r="B92" s="227"/>
      <c r="C92" s="204" t="s">
        <v>1548</v>
      </c>
      <c r="D92" s="204"/>
      <c r="E92" s="204"/>
      <c r="F92" s="225" t="s">
        <v>1526</v>
      </c>
      <c r="G92" s="226"/>
      <c r="H92" s="204" t="s">
        <v>1549</v>
      </c>
      <c r="I92" s="204" t="s">
        <v>1522</v>
      </c>
      <c r="J92" s="204">
        <v>255</v>
      </c>
      <c r="K92" s="216"/>
    </row>
    <row r="93" spans="2:11" customFormat="1" ht="15" customHeight="1">
      <c r="B93" s="227"/>
      <c r="C93" s="204" t="s">
        <v>1550</v>
      </c>
      <c r="D93" s="204"/>
      <c r="E93" s="204"/>
      <c r="F93" s="225" t="s">
        <v>1520</v>
      </c>
      <c r="G93" s="226"/>
      <c r="H93" s="204" t="s">
        <v>1551</v>
      </c>
      <c r="I93" s="204" t="s">
        <v>1552</v>
      </c>
      <c r="J93" s="204"/>
      <c r="K93" s="216"/>
    </row>
    <row r="94" spans="2:11" customFormat="1" ht="15" customHeight="1">
      <c r="B94" s="227"/>
      <c r="C94" s="204" t="s">
        <v>1553</v>
      </c>
      <c r="D94" s="204"/>
      <c r="E94" s="204"/>
      <c r="F94" s="225" t="s">
        <v>1520</v>
      </c>
      <c r="G94" s="226"/>
      <c r="H94" s="204" t="s">
        <v>1554</v>
      </c>
      <c r="I94" s="204" t="s">
        <v>1555</v>
      </c>
      <c r="J94" s="204"/>
      <c r="K94" s="216"/>
    </row>
    <row r="95" spans="2:11" customFormat="1" ht="15" customHeight="1">
      <c r="B95" s="227"/>
      <c r="C95" s="204" t="s">
        <v>1556</v>
      </c>
      <c r="D95" s="204"/>
      <c r="E95" s="204"/>
      <c r="F95" s="225" t="s">
        <v>1520</v>
      </c>
      <c r="G95" s="226"/>
      <c r="H95" s="204" t="s">
        <v>1556</v>
      </c>
      <c r="I95" s="204" t="s">
        <v>1555</v>
      </c>
      <c r="J95" s="204"/>
      <c r="K95" s="216"/>
    </row>
    <row r="96" spans="2:11" customFormat="1" ht="15" customHeight="1">
      <c r="B96" s="227"/>
      <c r="C96" s="204" t="s">
        <v>38</v>
      </c>
      <c r="D96" s="204"/>
      <c r="E96" s="204"/>
      <c r="F96" s="225" t="s">
        <v>1520</v>
      </c>
      <c r="G96" s="226"/>
      <c r="H96" s="204" t="s">
        <v>1557</v>
      </c>
      <c r="I96" s="204" t="s">
        <v>1555</v>
      </c>
      <c r="J96" s="204"/>
      <c r="K96" s="216"/>
    </row>
    <row r="97" spans="2:11" customFormat="1" ht="15" customHeight="1">
      <c r="B97" s="227"/>
      <c r="C97" s="204" t="s">
        <v>48</v>
      </c>
      <c r="D97" s="204"/>
      <c r="E97" s="204"/>
      <c r="F97" s="225" t="s">
        <v>1520</v>
      </c>
      <c r="G97" s="226"/>
      <c r="H97" s="204" t="s">
        <v>1558</v>
      </c>
      <c r="I97" s="204" t="s">
        <v>1555</v>
      </c>
      <c r="J97" s="204"/>
      <c r="K97" s="216"/>
    </row>
    <row r="98" spans="2:11" customFormat="1" ht="15" customHeight="1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pans="2:11" customFormat="1" ht="18.7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pans="2:11" customFormat="1" ht="18.75" customHeight="1"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</row>
    <row r="101" spans="2:11" customFormat="1" ht="7.5" customHeight="1">
      <c r="B101" s="212"/>
      <c r="C101" s="213"/>
      <c r="D101" s="213"/>
      <c r="E101" s="213"/>
      <c r="F101" s="213"/>
      <c r="G101" s="213"/>
      <c r="H101" s="213"/>
      <c r="I101" s="213"/>
      <c r="J101" s="213"/>
      <c r="K101" s="214"/>
    </row>
    <row r="102" spans="2:11" customFormat="1" ht="45" customHeight="1">
      <c r="B102" s="215"/>
      <c r="C102" s="312" t="s">
        <v>1559</v>
      </c>
      <c r="D102" s="312"/>
      <c r="E102" s="312"/>
      <c r="F102" s="312"/>
      <c r="G102" s="312"/>
      <c r="H102" s="312"/>
      <c r="I102" s="312"/>
      <c r="J102" s="312"/>
      <c r="K102" s="216"/>
    </row>
    <row r="103" spans="2:11" customFormat="1" ht="17.25" customHeight="1">
      <c r="B103" s="215"/>
      <c r="C103" s="217" t="s">
        <v>1514</v>
      </c>
      <c r="D103" s="217"/>
      <c r="E103" s="217"/>
      <c r="F103" s="217" t="s">
        <v>1515</v>
      </c>
      <c r="G103" s="218"/>
      <c r="H103" s="217" t="s">
        <v>54</v>
      </c>
      <c r="I103" s="217" t="s">
        <v>57</v>
      </c>
      <c r="J103" s="217" t="s">
        <v>1516</v>
      </c>
      <c r="K103" s="216"/>
    </row>
    <row r="104" spans="2:11" customFormat="1" ht="17.25" customHeight="1">
      <c r="B104" s="215"/>
      <c r="C104" s="219" t="s">
        <v>1517</v>
      </c>
      <c r="D104" s="219"/>
      <c r="E104" s="219"/>
      <c r="F104" s="220" t="s">
        <v>1518</v>
      </c>
      <c r="G104" s="221"/>
      <c r="H104" s="219"/>
      <c r="I104" s="219"/>
      <c r="J104" s="219" t="s">
        <v>1519</v>
      </c>
      <c r="K104" s="216"/>
    </row>
    <row r="105" spans="2:11" customFormat="1" ht="5.25" customHeight="1">
      <c r="B105" s="215"/>
      <c r="C105" s="217"/>
      <c r="D105" s="217"/>
      <c r="E105" s="217"/>
      <c r="F105" s="217"/>
      <c r="G105" s="233"/>
      <c r="H105" s="217"/>
      <c r="I105" s="217"/>
      <c r="J105" s="217"/>
      <c r="K105" s="216"/>
    </row>
    <row r="106" spans="2:11" customFormat="1" ht="15" customHeight="1">
      <c r="B106" s="215"/>
      <c r="C106" s="204" t="s">
        <v>53</v>
      </c>
      <c r="D106" s="224"/>
      <c r="E106" s="224"/>
      <c r="F106" s="225" t="s">
        <v>1520</v>
      </c>
      <c r="G106" s="204"/>
      <c r="H106" s="204" t="s">
        <v>1560</v>
      </c>
      <c r="I106" s="204" t="s">
        <v>1522</v>
      </c>
      <c r="J106" s="204">
        <v>20</v>
      </c>
      <c r="K106" s="216"/>
    </row>
    <row r="107" spans="2:11" customFormat="1" ht="15" customHeight="1">
      <c r="B107" s="215"/>
      <c r="C107" s="204" t="s">
        <v>1523</v>
      </c>
      <c r="D107" s="204"/>
      <c r="E107" s="204"/>
      <c r="F107" s="225" t="s">
        <v>1520</v>
      </c>
      <c r="G107" s="204"/>
      <c r="H107" s="204" t="s">
        <v>1560</v>
      </c>
      <c r="I107" s="204" t="s">
        <v>1522</v>
      </c>
      <c r="J107" s="204">
        <v>120</v>
      </c>
      <c r="K107" s="216"/>
    </row>
    <row r="108" spans="2:11" customFormat="1" ht="15" customHeight="1">
      <c r="B108" s="227"/>
      <c r="C108" s="204" t="s">
        <v>1525</v>
      </c>
      <c r="D108" s="204"/>
      <c r="E108" s="204"/>
      <c r="F108" s="225" t="s">
        <v>1526</v>
      </c>
      <c r="G108" s="204"/>
      <c r="H108" s="204" t="s">
        <v>1560</v>
      </c>
      <c r="I108" s="204" t="s">
        <v>1522</v>
      </c>
      <c r="J108" s="204">
        <v>50</v>
      </c>
      <c r="K108" s="216"/>
    </row>
    <row r="109" spans="2:11" customFormat="1" ht="15" customHeight="1">
      <c r="B109" s="227"/>
      <c r="C109" s="204" t="s">
        <v>1528</v>
      </c>
      <c r="D109" s="204"/>
      <c r="E109" s="204"/>
      <c r="F109" s="225" t="s">
        <v>1520</v>
      </c>
      <c r="G109" s="204"/>
      <c r="H109" s="204" t="s">
        <v>1560</v>
      </c>
      <c r="I109" s="204" t="s">
        <v>1530</v>
      </c>
      <c r="J109" s="204"/>
      <c r="K109" s="216"/>
    </row>
    <row r="110" spans="2:11" customFormat="1" ht="15" customHeight="1">
      <c r="B110" s="227"/>
      <c r="C110" s="204" t="s">
        <v>1539</v>
      </c>
      <c r="D110" s="204"/>
      <c r="E110" s="204"/>
      <c r="F110" s="225" t="s">
        <v>1526</v>
      </c>
      <c r="G110" s="204"/>
      <c r="H110" s="204" t="s">
        <v>1560</v>
      </c>
      <c r="I110" s="204" t="s">
        <v>1522</v>
      </c>
      <c r="J110" s="204">
        <v>50</v>
      </c>
      <c r="K110" s="216"/>
    </row>
    <row r="111" spans="2:11" customFormat="1" ht="15" customHeight="1">
      <c r="B111" s="227"/>
      <c r="C111" s="204" t="s">
        <v>1547</v>
      </c>
      <c r="D111" s="204"/>
      <c r="E111" s="204"/>
      <c r="F111" s="225" t="s">
        <v>1526</v>
      </c>
      <c r="G111" s="204"/>
      <c r="H111" s="204" t="s">
        <v>1560</v>
      </c>
      <c r="I111" s="204" t="s">
        <v>1522</v>
      </c>
      <c r="J111" s="204">
        <v>50</v>
      </c>
      <c r="K111" s="216"/>
    </row>
    <row r="112" spans="2:11" customFormat="1" ht="15" customHeight="1">
      <c r="B112" s="227"/>
      <c r="C112" s="204" t="s">
        <v>1545</v>
      </c>
      <c r="D112" s="204"/>
      <c r="E112" s="204"/>
      <c r="F112" s="225" t="s">
        <v>1526</v>
      </c>
      <c r="G112" s="204"/>
      <c r="H112" s="204" t="s">
        <v>1560</v>
      </c>
      <c r="I112" s="204" t="s">
        <v>1522</v>
      </c>
      <c r="J112" s="204">
        <v>50</v>
      </c>
      <c r="K112" s="216"/>
    </row>
    <row r="113" spans="2:11" customFormat="1" ht="15" customHeight="1">
      <c r="B113" s="227"/>
      <c r="C113" s="204" t="s">
        <v>53</v>
      </c>
      <c r="D113" s="204"/>
      <c r="E113" s="204"/>
      <c r="F113" s="225" t="s">
        <v>1520</v>
      </c>
      <c r="G113" s="204"/>
      <c r="H113" s="204" t="s">
        <v>1561</v>
      </c>
      <c r="I113" s="204" t="s">
        <v>1522</v>
      </c>
      <c r="J113" s="204">
        <v>20</v>
      </c>
      <c r="K113" s="216"/>
    </row>
    <row r="114" spans="2:11" customFormat="1" ht="15" customHeight="1">
      <c r="B114" s="227"/>
      <c r="C114" s="204" t="s">
        <v>1562</v>
      </c>
      <c r="D114" s="204"/>
      <c r="E114" s="204"/>
      <c r="F114" s="225" t="s">
        <v>1520</v>
      </c>
      <c r="G114" s="204"/>
      <c r="H114" s="204" t="s">
        <v>1563</v>
      </c>
      <c r="I114" s="204" t="s">
        <v>1522</v>
      </c>
      <c r="J114" s="204">
        <v>120</v>
      </c>
      <c r="K114" s="216"/>
    </row>
    <row r="115" spans="2:11" customFormat="1" ht="15" customHeight="1">
      <c r="B115" s="227"/>
      <c r="C115" s="204" t="s">
        <v>38</v>
      </c>
      <c r="D115" s="204"/>
      <c r="E115" s="204"/>
      <c r="F115" s="225" t="s">
        <v>1520</v>
      </c>
      <c r="G115" s="204"/>
      <c r="H115" s="204" t="s">
        <v>1564</v>
      </c>
      <c r="I115" s="204" t="s">
        <v>1555</v>
      </c>
      <c r="J115" s="204"/>
      <c r="K115" s="216"/>
    </row>
    <row r="116" spans="2:11" customFormat="1" ht="15" customHeight="1">
      <c r="B116" s="227"/>
      <c r="C116" s="204" t="s">
        <v>48</v>
      </c>
      <c r="D116" s="204"/>
      <c r="E116" s="204"/>
      <c r="F116" s="225" t="s">
        <v>1520</v>
      </c>
      <c r="G116" s="204"/>
      <c r="H116" s="204" t="s">
        <v>1565</v>
      </c>
      <c r="I116" s="204" t="s">
        <v>1555</v>
      </c>
      <c r="J116" s="204"/>
      <c r="K116" s="216"/>
    </row>
    <row r="117" spans="2:11" customFormat="1" ht="15" customHeight="1">
      <c r="B117" s="227"/>
      <c r="C117" s="204" t="s">
        <v>57</v>
      </c>
      <c r="D117" s="204"/>
      <c r="E117" s="204"/>
      <c r="F117" s="225" t="s">
        <v>1520</v>
      </c>
      <c r="G117" s="204"/>
      <c r="H117" s="204" t="s">
        <v>1566</v>
      </c>
      <c r="I117" s="204" t="s">
        <v>1567</v>
      </c>
      <c r="J117" s="204"/>
      <c r="K117" s="216"/>
    </row>
    <row r="118" spans="2:11" customFormat="1" ht="15" customHeight="1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pans="2:11" customFormat="1" ht="18.75" customHeight="1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pans="2:11" customFormat="1" ht="18.75" customHeight="1">
      <c r="B120" s="211"/>
      <c r="C120" s="211"/>
      <c r="D120" s="211"/>
      <c r="E120" s="211"/>
      <c r="F120" s="211"/>
      <c r="G120" s="211"/>
      <c r="H120" s="211"/>
      <c r="I120" s="211"/>
      <c r="J120" s="211"/>
      <c r="K120" s="211"/>
    </row>
    <row r="121" spans="2:11" customFormat="1" ht="7.5" customHeight="1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customFormat="1" ht="45" customHeight="1">
      <c r="B122" s="241"/>
      <c r="C122" s="313" t="s">
        <v>1568</v>
      </c>
      <c r="D122" s="313"/>
      <c r="E122" s="313"/>
      <c r="F122" s="313"/>
      <c r="G122" s="313"/>
      <c r="H122" s="313"/>
      <c r="I122" s="313"/>
      <c r="J122" s="313"/>
      <c r="K122" s="242"/>
    </row>
    <row r="123" spans="2:11" customFormat="1" ht="17.25" customHeight="1">
      <c r="B123" s="243"/>
      <c r="C123" s="217" t="s">
        <v>1514</v>
      </c>
      <c r="D123" s="217"/>
      <c r="E123" s="217"/>
      <c r="F123" s="217" t="s">
        <v>1515</v>
      </c>
      <c r="G123" s="218"/>
      <c r="H123" s="217" t="s">
        <v>54</v>
      </c>
      <c r="I123" s="217" t="s">
        <v>57</v>
      </c>
      <c r="J123" s="217" t="s">
        <v>1516</v>
      </c>
      <c r="K123" s="244"/>
    </row>
    <row r="124" spans="2:11" customFormat="1" ht="17.25" customHeight="1">
      <c r="B124" s="243"/>
      <c r="C124" s="219" t="s">
        <v>1517</v>
      </c>
      <c r="D124" s="219"/>
      <c r="E124" s="219"/>
      <c r="F124" s="220" t="s">
        <v>1518</v>
      </c>
      <c r="G124" s="221"/>
      <c r="H124" s="219"/>
      <c r="I124" s="219"/>
      <c r="J124" s="219" t="s">
        <v>1519</v>
      </c>
      <c r="K124" s="244"/>
    </row>
    <row r="125" spans="2:11" customFormat="1" ht="5.25" customHeight="1">
      <c r="B125" s="245"/>
      <c r="C125" s="222"/>
      <c r="D125" s="222"/>
      <c r="E125" s="222"/>
      <c r="F125" s="222"/>
      <c r="G125" s="246"/>
      <c r="H125" s="222"/>
      <c r="I125" s="222"/>
      <c r="J125" s="222"/>
      <c r="K125" s="247"/>
    </row>
    <row r="126" spans="2:11" customFormat="1" ht="15" customHeight="1">
      <c r="B126" s="245"/>
      <c r="C126" s="204" t="s">
        <v>1523</v>
      </c>
      <c r="D126" s="224"/>
      <c r="E126" s="224"/>
      <c r="F126" s="225" t="s">
        <v>1520</v>
      </c>
      <c r="G126" s="204"/>
      <c r="H126" s="204" t="s">
        <v>1560</v>
      </c>
      <c r="I126" s="204" t="s">
        <v>1522</v>
      </c>
      <c r="J126" s="204">
        <v>120</v>
      </c>
      <c r="K126" s="248"/>
    </row>
    <row r="127" spans="2:11" customFormat="1" ht="15" customHeight="1">
      <c r="B127" s="245"/>
      <c r="C127" s="204" t="s">
        <v>1569</v>
      </c>
      <c r="D127" s="204"/>
      <c r="E127" s="204"/>
      <c r="F127" s="225" t="s">
        <v>1520</v>
      </c>
      <c r="G127" s="204"/>
      <c r="H127" s="204" t="s">
        <v>1570</v>
      </c>
      <c r="I127" s="204" t="s">
        <v>1522</v>
      </c>
      <c r="J127" s="204" t="s">
        <v>1571</v>
      </c>
      <c r="K127" s="248"/>
    </row>
    <row r="128" spans="2:11" customFormat="1" ht="15" customHeight="1">
      <c r="B128" s="245"/>
      <c r="C128" s="204" t="s">
        <v>1468</v>
      </c>
      <c r="D128" s="204"/>
      <c r="E128" s="204"/>
      <c r="F128" s="225" t="s">
        <v>1520</v>
      </c>
      <c r="G128" s="204"/>
      <c r="H128" s="204" t="s">
        <v>1572</v>
      </c>
      <c r="I128" s="204" t="s">
        <v>1522</v>
      </c>
      <c r="J128" s="204" t="s">
        <v>1571</v>
      </c>
      <c r="K128" s="248"/>
    </row>
    <row r="129" spans="2:11" customFormat="1" ht="15" customHeight="1">
      <c r="B129" s="245"/>
      <c r="C129" s="204" t="s">
        <v>1531</v>
      </c>
      <c r="D129" s="204"/>
      <c r="E129" s="204"/>
      <c r="F129" s="225" t="s">
        <v>1526</v>
      </c>
      <c r="G129" s="204"/>
      <c r="H129" s="204" t="s">
        <v>1532</v>
      </c>
      <c r="I129" s="204" t="s">
        <v>1522</v>
      </c>
      <c r="J129" s="204">
        <v>15</v>
      </c>
      <c r="K129" s="248"/>
    </row>
    <row r="130" spans="2:11" customFormat="1" ht="15" customHeight="1">
      <c r="B130" s="245"/>
      <c r="C130" s="204" t="s">
        <v>1533</v>
      </c>
      <c r="D130" s="204"/>
      <c r="E130" s="204"/>
      <c r="F130" s="225" t="s">
        <v>1526</v>
      </c>
      <c r="G130" s="204"/>
      <c r="H130" s="204" t="s">
        <v>1534</v>
      </c>
      <c r="I130" s="204" t="s">
        <v>1522</v>
      </c>
      <c r="J130" s="204">
        <v>15</v>
      </c>
      <c r="K130" s="248"/>
    </row>
    <row r="131" spans="2:11" customFormat="1" ht="15" customHeight="1">
      <c r="B131" s="245"/>
      <c r="C131" s="204" t="s">
        <v>1535</v>
      </c>
      <c r="D131" s="204"/>
      <c r="E131" s="204"/>
      <c r="F131" s="225" t="s">
        <v>1526</v>
      </c>
      <c r="G131" s="204"/>
      <c r="H131" s="204" t="s">
        <v>1536</v>
      </c>
      <c r="I131" s="204" t="s">
        <v>1522</v>
      </c>
      <c r="J131" s="204">
        <v>20</v>
      </c>
      <c r="K131" s="248"/>
    </row>
    <row r="132" spans="2:11" customFormat="1" ht="15" customHeight="1">
      <c r="B132" s="245"/>
      <c r="C132" s="204" t="s">
        <v>1537</v>
      </c>
      <c r="D132" s="204"/>
      <c r="E132" s="204"/>
      <c r="F132" s="225" t="s">
        <v>1526</v>
      </c>
      <c r="G132" s="204"/>
      <c r="H132" s="204" t="s">
        <v>1538</v>
      </c>
      <c r="I132" s="204" t="s">
        <v>1522</v>
      </c>
      <c r="J132" s="204">
        <v>20</v>
      </c>
      <c r="K132" s="248"/>
    </row>
    <row r="133" spans="2:11" customFormat="1" ht="15" customHeight="1">
      <c r="B133" s="245"/>
      <c r="C133" s="204" t="s">
        <v>1525</v>
      </c>
      <c r="D133" s="204"/>
      <c r="E133" s="204"/>
      <c r="F133" s="225" t="s">
        <v>1526</v>
      </c>
      <c r="G133" s="204"/>
      <c r="H133" s="204" t="s">
        <v>1560</v>
      </c>
      <c r="I133" s="204" t="s">
        <v>1522</v>
      </c>
      <c r="J133" s="204">
        <v>50</v>
      </c>
      <c r="K133" s="248"/>
    </row>
    <row r="134" spans="2:11" customFormat="1" ht="15" customHeight="1">
      <c r="B134" s="245"/>
      <c r="C134" s="204" t="s">
        <v>1539</v>
      </c>
      <c r="D134" s="204"/>
      <c r="E134" s="204"/>
      <c r="F134" s="225" t="s">
        <v>1526</v>
      </c>
      <c r="G134" s="204"/>
      <c r="H134" s="204" t="s">
        <v>1560</v>
      </c>
      <c r="I134" s="204" t="s">
        <v>1522</v>
      </c>
      <c r="J134" s="204">
        <v>50</v>
      </c>
      <c r="K134" s="248"/>
    </row>
    <row r="135" spans="2:11" customFormat="1" ht="15" customHeight="1">
      <c r="B135" s="245"/>
      <c r="C135" s="204" t="s">
        <v>1545</v>
      </c>
      <c r="D135" s="204"/>
      <c r="E135" s="204"/>
      <c r="F135" s="225" t="s">
        <v>1526</v>
      </c>
      <c r="G135" s="204"/>
      <c r="H135" s="204" t="s">
        <v>1560</v>
      </c>
      <c r="I135" s="204" t="s">
        <v>1522</v>
      </c>
      <c r="J135" s="204">
        <v>50</v>
      </c>
      <c r="K135" s="248"/>
    </row>
    <row r="136" spans="2:11" customFormat="1" ht="15" customHeight="1">
      <c r="B136" s="245"/>
      <c r="C136" s="204" t="s">
        <v>1547</v>
      </c>
      <c r="D136" s="204"/>
      <c r="E136" s="204"/>
      <c r="F136" s="225" t="s">
        <v>1526</v>
      </c>
      <c r="G136" s="204"/>
      <c r="H136" s="204" t="s">
        <v>1560</v>
      </c>
      <c r="I136" s="204" t="s">
        <v>1522</v>
      </c>
      <c r="J136" s="204">
        <v>50</v>
      </c>
      <c r="K136" s="248"/>
    </row>
    <row r="137" spans="2:11" customFormat="1" ht="15" customHeight="1">
      <c r="B137" s="245"/>
      <c r="C137" s="204" t="s">
        <v>1548</v>
      </c>
      <c r="D137" s="204"/>
      <c r="E137" s="204"/>
      <c r="F137" s="225" t="s">
        <v>1526</v>
      </c>
      <c r="G137" s="204"/>
      <c r="H137" s="204" t="s">
        <v>1573</v>
      </c>
      <c r="I137" s="204" t="s">
        <v>1522</v>
      </c>
      <c r="J137" s="204">
        <v>255</v>
      </c>
      <c r="K137" s="248"/>
    </row>
    <row r="138" spans="2:11" customFormat="1" ht="15" customHeight="1">
      <c r="B138" s="245"/>
      <c r="C138" s="204" t="s">
        <v>1550</v>
      </c>
      <c r="D138" s="204"/>
      <c r="E138" s="204"/>
      <c r="F138" s="225" t="s">
        <v>1520</v>
      </c>
      <c r="G138" s="204"/>
      <c r="H138" s="204" t="s">
        <v>1574</v>
      </c>
      <c r="I138" s="204" t="s">
        <v>1552</v>
      </c>
      <c r="J138" s="204"/>
      <c r="K138" s="248"/>
    </row>
    <row r="139" spans="2:11" customFormat="1" ht="15" customHeight="1">
      <c r="B139" s="245"/>
      <c r="C139" s="204" t="s">
        <v>1553</v>
      </c>
      <c r="D139" s="204"/>
      <c r="E139" s="204"/>
      <c r="F139" s="225" t="s">
        <v>1520</v>
      </c>
      <c r="G139" s="204"/>
      <c r="H139" s="204" t="s">
        <v>1575</v>
      </c>
      <c r="I139" s="204" t="s">
        <v>1555</v>
      </c>
      <c r="J139" s="204"/>
      <c r="K139" s="248"/>
    </row>
    <row r="140" spans="2:11" customFormat="1" ht="15" customHeight="1">
      <c r="B140" s="245"/>
      <c r="C140" s="204" t="s">
        <v>1556</v>
      </c>
      <c r="D140" s="204"/>
      <c r="E140" s="204"/>
      <c r="F140" s="225" t="s">
        <v>1520</v>
      </c>
      <c r="G140" s="204"/>
      <c r="H140" s="204" t="s">
        <v>1556</v>
      </c>
      <c r="I140" s="204" t="s">
        <v>1555</v>
      </c>
      <c r="J140" s="204"/>
      <c r="K140" s="248"/>
    </row>
    <row r="141" spans="2:11" customFormat="1" ht="15" customHeight="1">
      <c r="B141" s="245"/>
      <c r="C141" s="204" t="s">
        <v>38</v>
      </c>
      <c r="D141" s="204"/>
      <c r="E141" s="204"/>
      <c r="F141" s="225" t="s">
        <v>1520</v>
      </c>
      <c r="G141" s="204"/>
      <c r="H141" s="204" t="s">
        <v>1576</v>
      </c>
      <c r="I141" s="204" t="s">
        <v>1555</v>
      </c>
      <c r="J141" s="204"/>
      <c r="K141" s="248"/>
    </row>
    <row r="142" spans="2:11" customFormat="1" ht="15" customHeight="1">
      <c r="B142" s="245"/>
      <c r="C142" s="204" t="s">
        <v>1577</v>
      </c>
      <c r="D142" s="204"/>
      <c r="E142" s="204"/>
      <c r="F142" s="225" t="s">
        <v>1520</v>
      </c>
      <c r="G142" s="204"/>
      <c r="H142" s="204" t="s">
        <v>1578</v>
      </c>
      <c r="I142" s="204" t="s">
        <v>1555</v>
      </c>
      <c r="J142" s="204"/>
      <c r="K142" s="248"/>
    </row>
    <row r="143" spans="2:11" customFormat="1" ht="15" customHeight="1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pans="2:11" customFormat="1" ht="18.75" customHeight="1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pans="2:11" customFormat="1" ht="18.75" customHeight="1">
      <c r="B145" s="211"/>
      <c r="C145" s="211"/>
      <c r="D145" s="211"/>
      <c r="E145" s="211"/>
      <c r="F145" s="211"/>
      <c r="G145" s="211"/>
      <c r="H145" s="211"/>
      <c r="I145" s="211"/>
      <c r="J145" s="211"/>
      <c r="K145" s="211"/>
    </row>
    <row r="146" spans="2:11" customFormat="1" ht="7.5" customHeight="1">
      <c r="B146" s="212"/>
      <c r="C146" s="213"/>
      <c r="D146" s="213"/>
      <c r="E146" s="213"/>
      <c r="F146" s="213"/>
      <c r="G146" s="213"/>
      <c r="H146" s="213"/>
      <c r="I146" s="213"/>
      <c r="J146" s="213"/>
      <c r="K146" s="214"/>
    </row>
    <row r="147" spans="2:11" customFormat="1" ht="45" customHeight="1">
      <c r="B147" s="215"/>
      <c r="C147" s="312" t="s">
        <v>1579</v>
      </c>
      <c r="D147" s="312"/>
      <c r="E147" s="312"/>
      <c r="F147" s="312"/>
      <c r="G147" s="312"/>
      <c r="H147" s="312"/>
      <c r="I147" s="312"/>
      <c r="J147" s="312"/>
      <c r="K147" s="216"/>
    </row>
    <row r="148" spans="2:11" customFormat="1" ht="17.25" customHeight="1">
      <c r="B148" s="215"/>
      <c r="C148" s="217" t="s">
        <v>1514</v>
      </c>
      <c r="D148" s="217"/>
      <c r="E148" s="217"/>
      <c r="F148" s="217" t="s">
        <v>1515</v>
      </c>
      <c r="G148" s="218"/>
      <c r="H148" s="217" t="s">
        <v>54</v>
      </c>
      <c r="I148" s="217" t="s">
        <v>57</v>
      </c>
      <c r="J148" s="217" t="s">
        <v>1516</v>
      </c>
      <c r="K148" s="216"/>
    </row>
    <row r="149" spans="2:11" customFormat="1" ht="17.25" customHeight="1">
      <c r="B149" s="215"/>
      <c r="C149" s="219" t="s">
        <v>1517</v>
      </c>
      <c r="D149" s="219"/>
      <c r="E149" s="219"/>
      <c r="F149" s="220" t="s">
        <v>1518</v>
      </c>
      <c r="G149" s="221"/>
      <c r="H149" s="219"/>
      <c r="I149" s="219"/>
      <c r="J149" s="219" t="s">
        <v>1519</v>
      </c>
      <c r="K149" s="216"/>
    </row>
    <row r="150" spans="2:11" customFormat="1" ht="5.25" customHeight="1">
      <c r="B150" s="227"/>
      <c r="C150" s="222"/>
      <c r="D150" s="222"/>
      <c r="E150" s="222"/>
      <c r="F150" s="222"/>
      <c r="G150" s="223"/>
      <c r="H150" s="222"/>
      <c r="I150" s="222"/>
      <c r="J150" s="222"/>
      <c r="K150" s="248"/>
    </row>
    <row r="151" spans="2:11" customFormat="1" ht="15" customHeight="1">
      <c r="B151" s="227"/>
      <c r="C151" s="252" t="s">
        <v>1523</v>
      </c>
      <c r="D151" s="204"/>
      <c r="E151" s="204"/>
      <c r="F151" s="253" t="s">
        <v>1520</v>
      </c>
      <c r="G151" s="204"/>
      <c r="H151" s="252" t="s">
        <v>1560</v>
      </c>
      <c r="I151" s="252" t="s">
        <v>1522</v>
      </c>
      <c r="J151" s="252">
        <v>120</v>
      </c>
      <c r="K151" s="248"/>
    </row>
    <row r="152" spans="2:11" customFormat="1" ht="15" customHeight="1">
      <c r="B152" s="227"/>
      <c r="C152" s="252" t="s">
        <v>1569</v>
      </c>
      <c r="D152" s="204"/>
      <c r="E152" s="204"/>
      <c r="F152" s="253" t="s">
        <v>1520</v>
      </c>
      <c r="G152" s="204"/>
      <c r="H152" s="252" t="s">
        <v>1580</v>
      </c>
      <c r="I152" s="252" t="s">
        <v>1522</v>
      </c>
      <c r="J152" s="252" t="s">
        <v>1571</v>
      </c>
      <c r="K152" s="248"/>
    </row>
    <row r="153" spans="2:11" customFormat="1" ht="15" customHeight="1">
      <c r="B153" s="227"/>
      <c r="C153" s="252" t="s">
        <v>1468</v>
      </c>
      <c r="D153" s="204"/>
      <c r="E153" s="204"/>
      <c r="F153" s="253" t="s">
        <v>1520</v>
      </c>
      <c r="G153" s="204"/>
      <c r="H153" s="252" t="s">
        <v>1581</v>
      </c>
      <c r="I153" s="252" t="s">
        <v>1522</v>
      </c>
      <c r="J153" s="252" t="s">
        <v>1571</v>
      </c>
      <c r="K153" s="248"/>
    </row>
    <row r="154" spans="2:11" customFormat="1" ht="15" customHeight="1">
      <c r="B154" s="227"/>
      <c r="C154" s="252" t="s">
        <v>1525</v>
      </c>
      <c r="D154" s="204"/>
      <c r="E154" s="204"/>
      <c r="F154" s="253" t="s">
        <v>1526</v>
      </c>
      <c r="G154" s="204"/>
      <c r="H154" s="252" t="s">
        <v>1560</v>
      </c>
      <c r="I154" s="252" t="s">
        <v>1522</v>
      </c>
      <c r="J154" s="252">
        <v>50</v>
      </c>
      <c r="K154" s="248"/>
    </row>
    <row r="155" spans="2:11" customFormat="1" ht="15" customHeight="1">
      <c r="B155" s="227"/>
      <c r="C155" s="252" t="s">
        <v>1528</v>
      </c>
      <c r="D155" s="204"/>
      <c r="E155" s="204"/>
      <c r="F155" s="253" t="s">
        <v>1520</v>
      </c>
      <c r="G155" s="204"/>
      <c r="H155" s="252" t="s">
        <v>1560</v>
      </c>
      <c r="I155" s="252" t="s">
        <v>1530</v>
      </c>
      <c r="J155" s="252"/>
      <c r="K155" s="248"/>
    </row>
    <row r="156" spans="2:11" customFormat="1" ht="15" customHeight="1">
      <c r="B156" s="227"/>
      <c r="C156" s="252" t="s">
        <v>1539</v>
      </c>
      <c r="D156" s="204"/>
      <c r="E156" s="204"/>
      <c r="F156" s="253" t="s">
        <v>1526</v>
      </c>
      <c r="G156" s="204"/>
      <c r="H156" s="252" t="s">
        <v>1560</v>
      </c>
      <c r="I156" s="252" t="s">
        <v>1522</v>
      </c>
      <c r="J156" s="252">
        <v>50</v>
      </c>
      <c r="K156" s="248"/>
    </row>
    <row r="157" spans="2:11" customFormat="1" ht="15" customHeight="1">
      <c r="B157" s="227"/>
      <c r="C157" s="252" t="s">
        <v>1547</v>
      </c>
      <c r="D157" s="204"/>
      <c r="E157" s="204"/>
      <c r="F157" s="253" t="s">
        <v>1526</v>
      </c>
      <c r="G157" s="204"/>
      <c r="H157" s="252" t="s">
        <v>1560</v>
      </c>
      <c r="I157" s="252" t="s">
        <v>1522</v>
      </c>
      <c r="J157" s="252">
        <v>50</v>
      </c>
      <c r="K157" s="248"/>
    </row>
    <row r="158" spans="2:11" customFormat="1" ht="15" customHeight="1">
      <c r="B158" s="227"/>
      <c r="C158" s="252" t="s">
        <v>1545</v>
      </c>
      <c r="D158" s="204"/>
      <c r="E158" s="204"/>
      <c r="F158" s="253" t="s">
        <v>1526</v>
      </c>
      <c r="G158" s="204"/>
      <c r="H158" s="252" t="s">
        <v>1560</v>
      </c>
      <c r="I158" s="252" t="s">
        <v>1522</v>
      </c>
      <c r="J158" s="252">
        <v>50</v>
      </c>
      <c r="K158" s="248"/>
    </row>
    <row r="159" spans="2:11" customFormat="1" ht="15" customHeight="1">
      <c r="B159" s="227"/>
      <c r="C159" s="252" t="s">
        <v>102</v>
      </c>
      <c r="D159" s="204"/>
      <c r="E159" s="204"/>
      <c r="F159" s="253" t="s">
        <v>1520</v>
      </c>
      <c r="G159" s="204"/>
      <c r="H159" s="252" t="s">
        <v>1582</v>
      </c>
      <c r="I159" s="252" t="s">
        <v>1522</v>
      </c>
      <c r="J159" s="252" t="s">
        <v>1583</v>
      </c>
      <c r="K159" s="248"/>
    </row>
    <row r="160" spans="2:11" customFormat="1" ht="15" customHeight="1">
      <c r="B160" s="227"/>
      <c r="C160" s="252" t="s">
        <v>1584</v>
      </c>
      <c r="D160" s="204"/>
      <c r="E160" s="204"/>
      <c r="F160" s="253" t="s">
        <v>1520</v>
      </c>
      <c r="G160" s="204"/>
      <c r="H160" s="252" t="s">
        <v>1585</v>
      </c>
      <c r="I160" s="252" t="s">
        <v>1555</v>
      </c>
      <c r="J160" s="252"/>
      <c r="K160" s="248"/>
    </row>
    <row r="161" spans="2:11" customFormat="1" ht="15" customHeight="1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pans="2:11" customFormat="1" ht="18.75" customHeight="1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pans="2:11" customFormat="1" ht="18.75" customHeight="1">
      <c r="B163" s="211"/>
      <c r="C163" s="211"/>
      <c r="D163" s="211"/>
      <c r="E163" s="211"/>
      <c r="F163" s="211"/>
      <c r="G163" s="211"/>
      <c r="H163" s="211"/>
      <c r="I163" s="211"/>
      <c r="J163" s="211"/>
      <c r="K163" s="211"/>
    </row>
    <row r="164" spans="2:11" customFormat="1" ht="7.5" customHeight="1">
      <c r="B164" s="193"/>
      <c r="C164" s="194"/>
      <c r="D164" s="194"/>
      <c r="E164" s="194"/>
      <c r="F164" s="194"/>
      <c r="G164" s="194"/>
      <c r="H164" s="194"/>
      <c r="I164" s="194"/>
      <c r="J164" s="194"/>
      <c r="K164" s="195"/>
    </row>
    <row r="165" spans="2:11" customFormat="1" ht="45" customHeight="1">
      <c r="B165" s="196"/>
      <c r="C165" s="313" t="s">
        <v>1586</v>
      </c>
      <c r="D165" s="313"/>
      <c r="E165" s="313"/>
      <c r="F165" s="313"/>
      <c r="G165" s="313"/>
      <c r="H165" s="313"/>
      <c r="I165" s="313"/>
      <c r="J165" s="313"/>
      <c r="K165" s="197"/>
    </row>
    <row r="166" spans="2:11" customFormat="1" ht="17.25" customHeight="1">
      <c r="B166" s="196"/>
      <c r="C166" s="217" t="s">
        <v>1514</v>
      </c>
      <c r="D166" s="217"/>
      <c r="E166" s="217"/>
      <c r="F166" s="217" t="s">
        <v>1515</v>
      </c>
      <c r="G166" s="257"/>
      <c r="H166" s="258" t="s">
        <v>54</v>
      </c>
      <c r="I166" s="258" t="s">
        <v>57</v>
      </c>
      <c r="J166" s="217" t="s">
        <v>1516</v>
      </c>
      <c r="K166" s="197"/>
    </row>
    <row r="167" spans="2:11" customFormat="1" ht="17.25" customHeight="1">
      <c r="B167" s="198"/>
      <c r="C167" s="219" t="s">
        <v>1517</v>
      </c>
      <c r="D167" s="219"/>
      <c r="E167" s="219"/>
      <c r="F167" s="220" t="s">
        <v>1518</v>
      </c>
      <c r="G167" s="259"/>
      <c r="H167" s="260"/>
      <c r="I167" s="260"/>
      <c r="J167" s="219" t="s">
        <v>1519</v>
      </c>
      <c r="K167" s="199"/>
    </row>
    <row r="168" spans="2:11" customFormat="1" ht="5.25" customHeight="1">
      <c r="B168" s="227"/>
      <c r="C168" s="222"/>
      <c r="D168" s="222"/>
      <c r="E168" s="222"/>
      <c r="F168" s="222"/>
      <c r="G168" s="223"/>
      <c r="H168" s="222"/>
      <c r="I168" s="222"/>
      <c r="J168" s="222"/>
      <c r="K168" s="248"/>
    </row>
    <row r="169" spans="2:11" customFormat="1" ht="15" customHeight="1">
      <c r="B169" s="227"/>
      <c r="C169" s="204" t="s">
        <v>1523</v>
      </c>
      <c r="D169" s="204"/>
      <c r="E169" s="204"/>
      <c r="F169" s="225" t="s">
        <v>1520</v>
      </c>
      <c r="G169" s="204"/>
      <c r="H169" s="204" t="s">
        <v>1560</v>
      </c>
      <c r="I169" s="204" t="s">
        <v>1522</v>
      </c>
      <c r="J169" s="204">
        <v>120</v>
      </c>
      <c r="K169" s="248"/>
    </row>
    <row r="170" spans="2:11" customFormat="1" ht="15" customHeight="1">
      <c r="B170" s="227"/>
      <c r="C170" s="204" t="s">
        <v>1569</v>
      </c>
      <c r="D170" s="204"/>
      <c r="E170" s="204"/>
      <c r="F170" s="225" t="s">
        <v>1520</v>
      </c>
      <c r="G170" s="204"/>
      <c r="H170" s="204" t="s">
        <v>1570</v>
      </c>
      <c r="I170" s="204" t="s">
        <v>1522</v>
      </c>
      <c r="J170" s="204" t="s">
        <v>1571</v>
      </c>
      <c r="K170" s="248"/>
    </row>
    <row r="171" spans="2:11" customFormat="1" ht="15" customHeight="1">
      <c r="B171" s="227"/>
      <c r="C171" s="204" t="s">
        <v>1468</v>
      </c>
      <c r="D171" s="204"/>
      <c r="E171" s="204"/>
      <c r="F171" s="225" t="s">
        <v>1520</v>
      </c>
      <c r="G171" s="204"/>
      <c r="H171" s="204" t="s">
        <v>1587</v>
      </c>
      <c r="I171" s="204" t="s">
        <v>1522</v>
      </c>
      <c r="J171" s="204" t="s">
        <v>1571</v>
      </c>
      <c r="K171" s="248"/>
    </row>
    <row r="172" spans="2:11" customFormat="1" ht="15" customHeight="1">
      <c r="B172" s="227"/>
      <c r="C172" s="204" t="s">
        <v>1525</v>
      </c>
      <c r="D172" s="204"/>
      <c r="E172" s="204"/>
      <c r="F172" s="225" t="s">
        <v>1526</v>
      </c>
      <c r="G172" s="204"/>
      <c r="H172" s="204" t="s">
        <v>1587</v>
      </c>
      <c r="I172" s="204" t="s">
        <v>1522</v>
      </c>
      <c r="J172" s="204">
        <v>50</v>
      </c>
      <c r="K172" s="248"/>
    </row>
    <row r="173" spans="2:11" customFormat="1" ht="15" customHeight="1">
      <c r="B173" s="227"/>
      <c r="C173" s="204" t="s">
        <v>1528</v>
      </c>
      <c r="D173" s="204"/>
      <c r="E173" s="204"/>
      <c r="F173" s="225" t="s">
        <v>1520</v>
      </c>
      <c r="G173" s="204"/>
      <c r="H173" s="204" t="s">
        <v>1587</v>
      </c>
      <c r="I173" s="204" t="s">
        <v>1530</v>
      </c>
      <c r="J173" s="204"/>
      <c r="K173" s="248"/>
    </row>
    <row r="174" spans="2:11" customFormat="1" ht="15" customHeight="1">
      <c r="B174" s="227"/>
      <c r="C174" s="204" t="s">
        <v>1539</v>
      </c>
      <c r="D174" s="204"/>
      <c r="E174" s="204"/>
      <c r="F174" s="225" t="s">
        <v>1526</v>
      </c>
      <c r="G174" s="204"/>
      <c r="H174" s="204" t="s">
        <v>1587</v>
      </c>
      <c r="I174" s="204" t="s">
        <v>1522</v>
      </c>
      <c r="J174" s="204">
        <v>50</v>
      </c>
      <c r="K174" s="248"/>
    </row>
    <row r="175" spans="2:11" customFormat="1" ht="15" customHeight="1">
      <c r="B175" s="227"/>
      <c r="C175" s="204" t="s">
        <v>1547</v>
      </c>
      <c r="D175" s="204"/>
      <c r="E175" s="204"/>
      <c r="F175" s="225" t="s">
        <v>1526</v>
      </c>
      <c r="G175" s="204"/>
      <c r="H175" s="204" t="s">
        <v>1587</v>
      </c>
      <c r="I175" s="204" t="s">
        <v>1522</v>
      </c>
      <c r="J175" s="204">
        <v>50</v>
      </c>
      <c r="K175" s="248"/>
    </row>
    <row r="176" spans="2:11" customFormat="1" ht="15" customHeight="1">
      <c r="B176" s="227"/>
      <c r="C176" s="204" t="s">
        <v>1545</v>
      </c>
      <c r="D176" s="204"/>
      <c r="E176" s="204"/>
      <c r="F176" s="225" t="s">
        <v>1526</v>
      </c>
      <c r="G176" s="204"/>
      <c r="H176" s="204" t="s">
        <v>1587</v>
      </c>
      <c r="I176" s="204" t="s">
        <v>1522</v>
      </c>
      <c r="J176" s="204">
        <v>50</v>
      </c>
      <c r="K176" s="248"/>
    </row>
    <row r="177" spans="2:11" customFormat="1" ht="15" customHeight="1">
      <c r="B177" s="227"/>
      <c r="C177" s="204" t="s">
        <v>125</v>
      </c>
      <c r="D177" s="204"/>
      <c r="E177" s="204"/>
      <c r="F177" s="225" t="s">
        <v>1520</v>
      </c>
      <c r="G177" s="204"/>
      <c r="H177" s="204" t="s">
        <v>1588</v>
      </c>
      <c r="I177" s="204" t="s">
        <v>1589</v>
      </c>
      <c r="J177" s="204"/>
      <c r="K177" s="248"/>
    </row>
    <row r="178" spans="2:11" customFormat="1" ht="15" customHeight="1">
      <c r="B178" s="227"/>
      <c r="C178" s="204" t="s">
        <v>57</v>
      </c>
      <c r="D178" s="204"/>
      <c r="E178" s="204"/>
      <c r="F178" s="225" t="s">
        <v>1520</v>
      </c>
      <c r="G178" s="204"/>
      <c r="H178" s="204" t="s">
        <v>1590</v>
      </c>
      <c r="I178" s="204" t="s">
        <v>1591</v>
      </c>
      <c r="J178" s="204">
        <v>1</v>
      </c>
      <c r="K178" s="248"/>
    </row>
    <row r="179" spans="2:11" customFormat="1" ht="15" customHeight="1">
      <c r="B179" s="227"/>
      <c r="C179" s="204" t="s">
        <v>53</v>
      </c>
      <c r="D179" s="204"/>
      <c r="E179" s="204"/>
      <c r="F179" s="225" t="s">
        <v>1520</v>
      </c>
      <c r="G179" s="204"/>
      <c r="H179" s="204" t="s">
        <v>1592</v>
      </c>
      <c r="I179" s="204" t="s">
        <v>1522</v>
      </c>
      <c r="J179" s="204">
        <v>20</v>
      </c>
      <c r="K179" s="248"/>
    </row>
    <row r="180" spans="2:11" customFormat="1" ht="15" customHeight="1">
      <c r="B180" s="227"/>
      <c r="C180" s="204" t="s">
        <v>54</v>
      </c>
      <c r="D180" s="204"/>
      <c r="E180" s="204"/>
      <c r="F180" s="225" t="s">
        <v>1520</v>
      </c>
      <c r="G180" s="204"/>
      <c r="H180" s="204" t="s">
        <v>1593</v>
      </c>
      <c r="I180" s="204" t="s">
        <v>1522</v>
      </c>
      <c r="J180" s="204">
        <v>255</v>
      </c>
      <c r="K180" s="248"/>
    </row>
    <row r="181" spans="2:11" customFormat="1" ht="15" customHeight="1">
      <c r="B181" s="227"/>
      <c r="C181" s="204" t="s">
        <v>126</v>
      </c>
      <c r="D181" s="204"/>
      <c r="E181" s="204"/>
      <c r="F181" s="225" t="s">
        <v>1520</v>
      </c>
      <c r="G181" s="204"/>
      <c r="H181" s="204" t="s">
        <v>1484</v>
      </c>
      <c r="I181" s="204" t="s">
        <v>1522</v>
      </c>
      <c r="J181" s="204">
        <v>10</v>
      </c>
      <c r="K181" s="248"/>
    </row>
    <row r="182" spans="2:11" customFormat="1" ht="15" customHeight="1">
      <c r="B182" s="227"/>
      <c r="C182" s="204" t="s">
        <v>127</v>
      </c>
      <c r="D182" s="204"/>
      <c r="E182" s="204"/>
      <c r="F182" s="225" t="s">
        <v>1520</v>
      </c>
      <c r="G182" s="204"/>
      <c r="H182" s="204" t="s">
        <v>1594</v>
      </c>
      <c r="I182" s="204" t="s">
        <v>1555</v>
      </c>
      <c r="J182" s="204"/>
      <c r="K182" s="248"/>
    </row>
    <row r="183" spans="2:11" customFormat="1" ht="15" customHeight="1">
      <c r="B183" s="227"/>
      <c r="C183" s="204" t="s">
        <v>1595</v>
      </c>
      <c r="D183" s="204"/>
      <c r="E183" s="204"/>
      <c r="F183" s="225" t="s">
        <v>1520</v>
      </c>
      <c r="G183" s="204"/>
      <c r="H183" s="204" t="s">
        <v>1596</v>
      </c>
      <c r="I183" s="204" t="s">
        <v>1555</v>
      </c>
      <c r="J183" s="204"/>
      <c r="K183" s="248"/>
    </row>
    <row r="184" spans="2:11" customFormat="1" ht="15" customHeight="1">
      <c r="B184" s="227"/>
      <c r="C184" s="204" t="s">
        <v>1584</v>
      </c>
      <c r="D184" s="204"/>
      <c r="E184" s="204"/>
      <c r="F184" s="225" t="s">
        <v>1520</v>
      </c>
      <c r="G184" s="204"/>
      <c r="H184" s="204" t="s">
        <v>1597</v>
      </c>
      <c r="I184" s="204" t="s">
        <v>1555</v>
      </c>
      <c r="J184" s="204"/>
      <c r="K184" s="248"/>
    </row>
    <row r="185" spans="2:11" customFormat="1" ht="15" customHeight="1">
      <c r="B185" s="227"/>
      <c r="C185" s="204" t="s">
        <v>129</v>
      </c>
      <c r="D185" s="204"/>
      <c r="E185" s="204"/>
      <c r="F185" s="225" t="s">
        <v>1526</v>
      </c>
      <c r="G185" s="204"/>
      <c r="H185" s="204" t="s">
        <v>1598</v>
      </c>
      <c r="I185" s="204" t="s">
        <v>1522</v>
      </c>
      <c r="J185" s="204">
        <v>50</v>
      </c>
      <c r="K185" s="248"/>
    </row>
    <row r="186" spans="2:11" customFormat="1" ht="15" customHeight="1">
      <c r="B186" s="227"/>
      <c r="C186" s="204" t="s">
        <v>1599</v>
      </c>
      <c r="D186" s="204"/>
      <c r="E186" s="204"/>
      <c r="F186" s="225" t="s">
        <v>1526</v>
      </c>
      <c r="G186" s="204"/>
      <c r="H186" s="204" t="s">
        <v>1600</v>
      </c>
      <c r="I186" s="204" t="s">
        <v>1601</v>
      </c>
      <c r="J186" s="204"/>
      <c r="K186" s="248"/>
    </row>
    <row r="187" spans="2:11" customFormat="1" ht="15" customHeight="1">
      <c r="B187" s="227"/>
      <c r="C187" s="204" t="s">
        <v>1602</v>
      </c>
      <c r="D187" s="204"/>
      <c r="E187" s="204"/>
      <c r="F187" s="225" t="s">
        <v>1526</v>
      </c>
      <c r="G187" s="204"/>
      <c r="H187" s="204" t="s">
        <v>1603</v>
      </c>
      <c r="I187" s="204" t="s">
        <v>1601</v>
      </c>
      <c r="J187" s="204"/>
      <c r="K187" s="248"/>
    </row>
    <row r="188" spans="2:11" customFormat="1" ht="15" customHeight="1">
      <c r="B188" s="227"/>
      <c r="C188" s="204" t="s">
        <v>1604</v>
      </c>
      <c r="D188" s="204"/>
      <c r="E188" s="204"/>
      <c r="F188" s="225" t="s">
        <v>1526</v>
      </c>
      <c r="G188" s="204"/>
      <c r="H188" s="204" t="s">
        <v>1605</v>
      </c>
      <c r="I188" s="204" t="s">
        <v>1601</v>
      </c>
      <c r="J188" s="204"/>
      <c r="K188" s="248"/>
    </row>
    <row r="189" spans="2:11" customFormat="1" ht="15" customHeight="1">
      <c r="B189" s="227"/>
      <c r="C189" s="261" t="s">
        <v>1606</v>
      </c>
      <c r="D189" s="204"/>
      <c r="E189" s="204"/>
      <c r="F189" s="225" t="s">
        <v>1526</v>
      </c>
      <c r="G189" s="204"/>
      <c r="H189" s="204" t="s">
        <v>1607</v>
      </c>
      <c r="I189" s="204" t="s">
        <v>1608</v>
      </c>
      <c r="J189" s="262" t="s">
        <v>1609</v>
      </c>
      <c r="K189" s="248"/>
    </row>
    <row r="190" spans="2:11" customFormat="1" ht="15" customHeight="1">
      <c r="B190" s="227"/>
      <c r="C190" s="261" t="s">
        <v>42</v>
      </c>
      <c r="D190" s="204"/>
      <c r="E190" s="204"/>
      <c r="F190" s="225" t="s">
        <v>1520</v>
      </c>
      <c r="G190" s="204"/>
      <c r="H190" s="201" t="s">
        <v>1610</v>
      </c>
      <c r="I190" s="204" t="s">
        <v>1611</v>
      </c>
      <c r="J190" s="204"/>
      <c r="K190" s="248"/>
    </row>
    <row r="191" spans="2:11" customFormat="1" ht="15" customHeight="1">
      <c r="B191" s="227"/>
      <c r="C191" s="261" t="s">
        <v>1612</v>
      </c>
      <c r="D191" s="204"/>
      <c r="E191" s="204"/>
      <c r="F191" s="225" t="s">
        <v>1520</v>
      </c>
      <c r="G191" s="204"/>
      <c r="H191" s="204" t="s">
        <v>1613</v>
      </c>
      <c r="I191" s="204" t="s">
        <v>1555</v>
      </c>
      <c r="J191" s="204"/>
      <c r="K191" s="248"/>
    </row>
    <row r="192" spans="2:11" customFormat="1" ht="15" customHeight="1">
      <c r="B192" s="227"/>
      <c r="C192" s="261" t="s">
        <v>1614</v>
      </c>
      <c r="D192" s="204"/>
      <c r="E192" s="204"/>
      <c r="F192" s="225" t="s">
        <v>1520</v>
      </c>
      <c r="G192" s="204"/>
      <c r="H192" s="204" t="s">
        <v>1615</v>
      </c>
      <c r="I192" s="204" t="s">
        <v>1555</v>
      </c>
      <c r="J192" s="204"/>
      <c r="K192" s="248"/>
    </row>
    <row r="193" spans="2:11" customFormat="1" ht="15" customHeight="1">
      <c r="B193" s="227"/>
      <c r="C193" s="261" t="s">
        <v>1616</v>
      </c>
      <c r="D193" s="204"/>
      <c r="E193" s="204"/>
      <c r="F193" s="225" t="s">
        <v>1526</v>
      </c>
      <c r="G193" s="204"/>
      <c r="H193" s="204" t="s">
        <v>1617</v>
      </c>
      <c r="I193" s="204" t="s">
        <v>1555</v>
      </c>
      <c r="J193" s="204"/>
      <c r="K193" s="248"/>
    </row>
    <row r="194" spans="2:11" customFormat="1" ht="15" customHeight="1">
      <c r="B194" s="254"/>
      <c r="C194" s="263"/>
      <c r="D194" s="234"/>
      <c r="E194" s="234"/>
      <c r="F194" s="234"/>
      <c r="G194" s="234"/>
      <c r="H194" s="234"/>
      <c r="I194" s="234"/>
      <c r="J194" s="234"/>
      <c r="K194" s="255"/>
    </row>
    <row r="195" spans="2:11" customFormat="1" ht="18.75" customHeight="1">
      <c r="B195" s="236"/>
      <c r="C195" s="246"/>
      <c r="D195" s="246"/>
      <c r="E195" s="246"/>
      <c r="F195" s="256"/>
      <c r="G195" s="246"/>
      <c r="H195" s="246"/>
      <c r="I195" s="246"/>
      <c r="J195" s="246"/>
      <c r="K195" s="236"/>
    </row>
    <row r="196" spans="2:11" customFormat="1" ht="18.75" customHeight="1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pans="2:11" customFormat="1" ht="18.75" customHeight="1">
      <c r="B197" s="211"/>
      <c r="C197" s="211"/>
      <c r="D197" s="211"/>
      <c r="E197" s="211"/>
      <c r="F197" s="211"/>
      <c r="G197" s="211"/>
      <c r="H197" s="211"/>
      <c r="I197" s="211"/>
      <c r="J197" s="211"/>
      <c r="K197" s="211"/>
    </row>
    <row r="198" spans="2:11" customFormat="1" ht="13.5">
      <c r="B198" s="193"/>
      <c r="C198" s="194"/>
      <c r="D198" s="194"/>
      <c r="E198" s="194"/>
      <c r="F198" s="194"/>
      <c r="G198" s="194"/>
      <c r="H198" s="194"/>
      <c r="I198" s="194"/>
      <c r="J198" s="194"/>
      <c r="K198" s="195"/>
    </row>
    <row r="199" spans="2:11" customFormat="1" ht="21">
      <c r="B199" s="196"/>
      <c r="C199" s="313" t="s">
        <v>1618</v>
      </c>
      <c r="D199" s="313"/>
      <c r="E199" s="313"/>
      <c r="F199" s="313"/>
      <c r="G199" s="313"/>
      <c r="H199" s="313"/>
      <c r="I199" s="313"/>
      <c r="J199" s="313"/>
      <c r="K199" s="197"/>
    </row>
    <row r="200" spans="2:11" customFormat="1" ht="25.5" customHeight="1">
      <c r="B200" s="196"/>
      <c r="C200" s="264" t="s">
        <v>1619</v>
      </c>
      <c r="D200" s="264"/>
      <c r="E200" s="264"/>
      <c r="F200" s="264" t="s">
        <v>1620</v>
      </c>
      <c r="G200" s="265"/>
      <c r="H200" s="314" t="s">
        <v>1621</v>
      </c>
      <c r="I200" s="314"/>
      <c r="J200" s="314"/>
      <c r="K200" s="197"/>
    </row>
    <row r="201" spans="2:11" customFormat="1" ht="5.25" customHeight="1">
      <c r="B201" s="227"/>
      <c r="C201" s="222"/>
      <c r="D201" s="222"/>
      <c r="E201" s="222"/>
      <c r="F201" s="222"/>
      <c r="G201" s="246"/>
      <c r="H201" s="222"/>
      <c r="I201" s="222"/>
      <c r="J201" s="222"/>
      <c r="K201" s="248"/>
    </row>
    <row r="202" spans="2:11" customFormat="1" ht="15" customHeight="1">
      <c r="B202" s="227"/>
      <c r="C202" s="204" t="s">
        <v>1611</v>
      </c>
      <c r="D202" s="204"/>
      <c r="E202" s="204"/>
      <c r="F202" s="225" t="s">
        <v>43</v>
      </c>
      <c r="G202" s="204"/>
      <c r="H202" s="315" t="s">
        <v>1622</v>
      </c>
      <c r="I202" s="315"/>
      <c r="J202" s="315"/>
      <c r="K202" s="248"/>
    </row>
    <row r="203" spans="2:11" customFormat="1" ht="15" customHeight="1">
      <c r="B203" s="227"/>
      <c r="C203" s="204"/>
      <c r="D203" s="204"/>
      <c r="E203" s="204"/>
      <c r="F203" s="225" t="s">
        <v>44</v>
      </c>
      <c r="G203" s="204"/>
      <c r="H203" s="315" t="s">
        <v>1623</v>
      </c>
      <c r="I203" s="315"/>
      <c r="J203" s="315"/>
      <c r="K203" s="248"/>
    </row>
    <row r="204" spans="2:11" customFormat="1" ht="15" customHeight="1">
      <c r="B204" s="227"/>
      <c r="C204" s="204"/>
      <c r="D204" s="204"/>
      <c r="E204" s="204"/>
      <c r="F204" s="225" t="s">
        <v>47</v>
      </c>
      <c r="G204" s="204"/>
      <c r="H204" s="315" t="s">
        <v>1624</v>
      </c>
      <c r="I204" s="315"/>
      <c r="J204" s="315"/>
      <c r="K204" s="248"/>
    </row>
    <row r="205" spans="2:11" customFormat="1" ht="15" customHeight="1">
      <c r="B205" s="227"/>
      <c r="C205" s="204"/>
      <c r="D205" s="204"/>
      <c r="E205" s="204"/>
      <c r="F205" s="225" t="s">
        <v>45</v>
      </c>
      <c r="G205" s="204"/>
      <c r="H205" s="315" t="s">
        <v>1625</v>
      </c>
      <c r="I205" s="315"/>
      <c r="J205" s="315"/>
      <c r="K205" s="248"/>
    </row>
    <row r="206" spans="2:11" customFormat="1" ht="15" customHeight="1">
      <c r="B206" s="227"/>
      <c r="C206" s="204"/>
      <c r="D206" s="204"/>
      <c r="E206" s="204"/>
      <c r="F206" s="225" t="s">
        <v>46</v>
      </c>
      <c r="G206" s="204"/>
      <c r="H206" s="315" t="s">
        <v>1626</v>
      </c>
      <c r="I206" s="315"/>
      <c r="J206" s="315"/>
      <c r="K206" s="248"/>
    </row>
    <row r="207" spans="2:11" customFormat="1" ht="15" customHeight="1">
      <c r="B207" s="227"/>
      <c r="C207" s="204"/>
      <c r="D207" s="204"/>
      <c r="E207" s="204"/>
      <c r="F207" s="225"/>
      <c r="G207" s="204"/>
      <c r="H207" s="204"/>
      <c r="I207" s="204"/>
      <c r="J207" s="204"/>
      <c r="K207" s="248"/>
    </row>
    <row r="208" spans="2:11" customFormat="1" ht="15" customHeight="1">
      <c r="B208" s="227"/>
      <c r="C208" s="204" t="s">
        <v>1567</v>
      </c>
      <c r="D208" s="204"/>
      <c r="E208" s="204"/>
      <c r="F208" s="225" t="s">
        <v>79</v>
      </c>
      <c r="G208" s="204"/>
      <c r="H208" s="315" t="s">
        <v>1627</v>
      </c>
      <c r="I208" s="315"/>
      <c r="J208" s="315"/>
      <c r="K208" s="248"/>
    </row>
    <row r="209" spans="2:11" customFormat="1" ht="15" customHeight="1">
      <c r="B209" s="227"/>
      <c r="C209" s="204"/>
      <c r="D209" s="204"/>
      <c r="E209" s="204"/>
      <c r="F209" s="225" t="s">
        <v>1463</v>
      </c>
      <c r="G209" s="204"/>
      <c r="H209" s="315" t="s">
        <v>1464</v>
      </c>
      <c r="I209" s="315"/>
      <c r="J209" s="315"/>
      <c r="K209" s="248"/>
    </row>
    <row r="210" spans="2:11" customFormat="1" ht="15" customHeight="1">
      <c r="B210" s="227"/>
      <c r="C210" s="204"/>
      <c r="D210" s="204"/>
      <c r="E210" s="204"/>
      <c r="F210" s="225" t="s">
        <v>1461</v>
      </c>
      <c r="G210" s="204"/>
      <c r="H210" s="315" t="s">
        <v>1628</v>
      </c>
      <c r="I210" s="315"/>
      <c r="J210" s="315"/>
      <c r="K210" s="248"/>
    </row>
    <row r="211" spans="2:11" customFormat="1" ht="15" customHeight="1">
      <c r="B211" s="266"/>
      <c r="C211" s="204"/>
      <c r="D211" s="204"/>
      <c r="E211" s="204"/>
      <c r="F211" s="225" t="s">
        <v>95</v>
      </c>
      <c r="G211" s="261"/>
      <c r="H211" s="316" t="s">
        <v>1465</v>
      </c>
      <c r="I211" s="316"/>
      <c r="J211" s="316"/>
      <c r="K211" s="267"/>
    </row>
    <row r="212" spans="2:11" customFormat="1" ht="15" customHeight="1">
      <c r="B212" s="266"/>
      <c r="C212" s="204"/>
      <c r="D212" s="204"/>
      <c r="E212" s="204"/>
      <c r="F212" s="225" t="s">
        <v>1466</v>
      </c>
      <c r="G212" s="261"/>
      <c r="H212" s="316" t="s">
        <v>1385</v>
      </c>
      <c r="I212" s="316"/>
      <c r="J212" s="316"/>
      <c r="K212" s="267"/>
    </row>
    <row r="213" spans="2:11" customFormat="1" ht="15" customHeight="1">
      <c r="B213" s="266"/>
      <c r="C213" s="204"/>
      <c r="D213" s="204"/>
      <c r="E213" s="204"/>
      <c r="F213" s="225"/>
      <c r="G213" s="261"/>
      <c r="H213" s="252"/>
      <c r="I213" s="252"/>
      <c r="J213" s="252"/>
      <c r="K213" s="267"/>
    </row>
    <row r="214" spans="2:11" customFormat="1" ht="15" customHeight="1">
      <c r="B214" s="266"/>
      <c r="C214" s="204" t="s">
        <v>1591</v>
      </c>
      <c r="D214" s="204"/>
      <c r="E214" s="204"/>
      <c r="F214" s="225">
        <v>1</v>
      </c>
      <c r="G214" s="261"/>
      <c r="H214" s="316" t="s">
        <v>1629</v>
      </c>
      <c r="I214" s="316"/>
      <c r="J214" s="316"/>
      <c r="K214" s="267"/>
    </row>
    <row r="215" spans="2:11" customFormat="1" ht="15" customHeight="1">
      <c r="B215" s="266"/>
      <c r="C215" s="204"/>
      <c r="D215" s="204"/>
      <c r="E215" s="204"/>
      <c r="F215" s="225">
        <v>2</v>
      </c>
      <c r="G215" s="261"/>
      <c r="H215" s="316" t="s">
        <v>1630</v>
      </c>
      <c r="I215" s="316"/>
      <c r="J215" s="316"/>
      <c r="K215" s="267"/>
    </row>
    <row r="216" spans="2:11" customFormat="1" ht="15" customHeight="1">
      <c r="B216" s="266"/>
      <c r="C216" s="204"/>
      <c r="D216" s="204"/>
      <c r="E216" s="204"/>
      <c r="F216" s="225">
        <v>3</v>
      </c>
      <c r="G216" s="261"/>
      <c r="H216" s="316" t="s">
        <v>1631</v>
      </c>
      <c r="I216" s="316"/>
      <c r="J216" s="316"/>
      <c r="K216" s="267"/>
    </row>
    <row r="217" spans="2:11" customFormat="1" ht="15" customHeight="1">
      <c r="B217" s="266"/>
      <c r="C217" s="204"/>
      <c r="D217" s="204"/>
      <c r="E217" s="204"/>
      <c r="F217" s="225">
        <v>4</v>
      </c>
      <c r="G217" s="261"/>
      <c r="H217" s="316" t="s">
        <v>1632</v>
      </c>
      <c r="I217" s="316"/>
      <c r="J217" s="316"/>
      <c r="K217" s="267"/>
    </row>
    <row r="218" spans="2:11" customFormat="1" ht="12.75" customHeight="1">
      <c r="B218" s="268"/>
      <c r="C218" s="269"/>
      <c r="D218" s="269"/>
      <c r="E218" s="269"/>
      <c r="F218" s="269"/>
      <c r="G218" s="269"/>
      <c r="H218" s="269"/>
      <c r="I218" s="269"/>
      <c r="J218" s="269"/>
      <c r="K218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01 - Stavební část</vt:lpstr>
      <vt:lpstr>02 - Zdravotně technické ...</vt:lpstr>
      <vt:lpstr>03 - Vytápění</vt:lpstr>
      <vt:lpstr>04 - Vzduchotechnika</vt:lpstr>
      <vt:lpstr>05 - Elektroinstalace</vt:lpstr>
      <vt:lpstr>VON - Vedlejší a ostatní ...</vt:lpstr>
      <vt:lpstr>Pokyny pro vyplnění</vt:lpstr>
      <vt:lpstr>'01 - Stavební část'!Názvy_tisku</vt:lpstr>
      <vt:lpstr>'02 - Zdravotně technické ...'!Názvy_tisku</vt:lpstr>
      <vt:lpstr>'03 - Vytápění'!Názvy_tisku</vt:lpstr>
      <vt:lpstr>'04 - Vzduchotechnika'!Názvy_tisku</vt:lpstr>
      <vt:lpstr>'05 - Elektroinstalace'!Názvy_tisku</vt:lpstr>
      <vt:lpstr>'Rekapitulace stavby'!Názvy_tisku</vt:lpstr>
      <vt:lpstr>'VON - Vedlejší a ostatní ...'!Názvy_tisku</vt:lpstr>
      <vt:lpstr>'01 - Stavební část'!Oblast_tisku</vt:lpstr>
      <vt:lpstr>'02 - Zdravotně technické ...'!Oblast_tisku</vt:lpstr>
      <vt:lpstr>'03 - Vytápění'!Oblast_tisku</vt:lpstr>
      <vt:lpstr>'04 - Vzduchotechnika'!Oblast_tisku</vt:lpstr>
      <vt:lpstr>'05 - Elektroinstalace'!Oblast_tisku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LAPTOP-RKVOTQN3\ASUS</dc:creator>
  <cp:lastModifiedBy>ASUS</cp:lastModifiedBy>
  <dcterms:created xsi:type="dcterms:W3CDTF">2023-03-30T17:58:45Z</dcterms:created>
  <dcterms:modified xsi:type="dcterms:W3CDTF">2023-03-30T18:01:07Z</dcterms:modified>
</cp:coreProperties>
</file>